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8955" activeTab="0"/>
  </bookViews>
  <sheets>
    <sheet name="Coroll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<sst xmlns="http://schemas.openxmlformats.org/spreadsheetml/2006/main" count="68" uniqueCount="44">
  <si>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Battery-Under-Load Tester</t>
  </si>
  <si>
    <t>Date</t>
  </si>
  <si>
    <t>Auth</t>
  </si>
  <si>
    <t>Barry Hansen</t>
  </si>
  <si>
    <t>Purpose</t>
  </si>
  <si>
    <t>Compare two old car batteries</t>
  </si>
  <si>
    <t>Measure performance under load</t>
  </si>
  <si>
    <t>Time</t>
  </si>
  <si>
    <t>Battery</t>
  </si>
  <si>
    <t>(volt)</t>
  </si>
  <si>
    <t>I-sense</t>
  </si>
  <si>
    <t>Resistor</t>
  </si>
  <si>
    <t>ohms</t>
  </si>
  <si>
    <t>Current</t>
  </si>
  <si>
    <t>(mV)</t>
  </si>
  <si>
    <t>(hh:mm)</t>
  </si>
  <si>
    <t>Elapsed</t>
  </si>
  <si>
    <t>Voltage</t>
  </si>
  <si>
    <t>cranking amps at 32F</t>
  </si>
  <si>
    <t>Info:</t>
  </si>
  <si>
    <t>cold cranking amps</t>
  </si>
  <si>
    <t>year of manufacture</t>
  </si>
  <si>
    <t>(amp)</t>
  </si>
  <si>
    <t>(h:mm)</t>
  </si>
  <si>
    <t>(ohms)</t>
  </si>
  <si>
    <t>Resistance</t>
  </si>
  <si>
    <t>Power</t>
  </si>
  <si>
    <t>(amp-hours)</t>
  </si>
  <si>
    <t>Total A-H</t>
  </si>
  <si>
    <t>Interval</t>
  </si>
  <si>
    <t>(minutes)</t>
  </si>
  <si>
    <t>Exide Battery Found in Weeds</t>
  </si>
  <si>
    <t>years newer than Corolla battery</t>
  </si>
  <si>
    <t>24-60</t>
  </si>
  <si>
    <t>type</t>
  </si>
  <si>
    <t>group size</t>
  </si>
  <si>
    <t>Corolla Volts</t>
  </si>
  <si>
    <t>Amp-Hour</t>
  </si>
  <si>
    <t>Costco Battery from 1990 Corolla</t>
  </si>
  <si>
    <t>coilgun@oz.net</t>
  </si>
  <si>
    <t>for sensing current</t>
  </si>
  <si>
    <t>I-Costco</t>
  </si>
  <si>
    <t>This is an old battery, replaced due to unreliability.</t>
  </si>
  <si>
    <t>Then choose the best battery for coilgun testing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</si>
</sst>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[$-409]dddd\,\ mmmm\ dd\,\ yyyy"/>
    <numFmt numFmtId="167" formatCode="m/d/yy;@"/>
    <numFmt numFmtId="168" formatCode="0.0000"/>
    <numFmt numFmtId="169" formatCode="0.00000"/>
    <numFmt numFmtId="170" formatCode="0.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sz val="16"/>
      <color indexed="12"/>
      <name val="Arial"/>
      <family val="2"/>
    </font>
    <font>
      <sz val="10.25"/>
      <name val="Arial"/>
      <family val="0"/>
    </font>
    <font>
      <sz val="10.5"/>
      <name val="Arial"/>
      <family val="0"/>
    </font>
    <font>
      <sz val="9.5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0" fillId="0" borderId="0" xfId="0" applyNumberFormat="1" applyAlignment="1" quotePrefix="1">
      <alignment horizontal="right"/>
    </xf>
    <xf numFmtId="2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19" applyAlignment="1">
      <alignment/>
    </xf>
    <xf numFmtId="170" fontId="9" fillId="0" borderId="0" xfId="0" applyNumberFormat="1" applyFont="1" applyAlignment="1">
      <alignment/>
    </xf>
    <xf numFmtId="1" fontId="0" fillId="0" borderId="0" xfId="0" applyNumberForma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Load Test Results</a:t>
            </a:r>
          </a:p>
        </c:rich>
      </c:tx>
      <c:layout>
        <c:manualLayout>
          <c:xMode val="factor"/>
          <c:yMode val="factor"/>
          <c:x val="-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56"/>
          <c:w val="0.9745"/>
          <c:h val="0.8695"/>
        </c:manualLayout>
      </c:layout>
      <c:scatterChart>
        <c:scatterStyle val="lineMarker"/>
        <c:varyColors val="0"/>
        <c:ser>
          <c:idx val="1"/>
          <c:order val="0"/>
          <c:tx>
            <c:strRef>
              <c:f>Corolla!$F$18</c:f>
              <c:strCache>
                <c:ptCount val="1"/>
                <c:pt idx="0">
                  <c:v>I-Costco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Corolla!$E$19:$E$72</c:f>
              <c:strCache/>
            </c:strRef>
          </c:xVal>
          <c:yVal>
            <c:numRef>
              <c:f>Corolla!$F$19:$F$72</c:f>
              <c:numCache/>
            </c:numRef>
          </c:yVal>
          <c:smooth val="0"/>
        </c:ser>
        <c:ser>
          <c:idx val="2"/>
          <c:order val="1"/>
          <c:tx>
            <c:v>V-Costco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Corolla!$E$19:$E$72</c:f>
              <c:strCache/>
            </c:strRef>
          </c:xVal>
          <c:yVal>
            <c:numRef>
              <c:f>Corolla!$B$19:$B$72</c:f>
              <c:numCache/>
            </c:numRef>
          </c:yVal>
          <c:smooth val="0"/>
        </c:ser>
        <c:ser>
          <c:idx val="0"/>
          <c:order val="2"/>
          <c:tx>
            <c:v>Exide Current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Corolla!$E$85:$E$115</c:f>
              <c:strCache/>
            </c:strRef>
          </c:xVal>
          <c:yVal>
            <c:numRef>
              <c:f>Corolla!$F$85:$F$115</c:f>
              <c:numCache/>
            </c:numRef>
          </c:yVal>
          <c:smooth val="0"/>
        </c:ser>
        <c:ser>
          <c:idx val="3"/>
          <c:order val="3"/>
          <c:tx>
            <c:v>Exide Voltage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Corolla!$E$85:$E$115</c:f>
              <c:strCache/>
            </c:strRef>
          </c:xVal>
          <c:yVal>
            <c:numRef>
              <c:f>Corolla!$B$85:$B$115</c:f>
              <c:numCache/>
            </c:numRef>
          </c:yVal>
          <c:smooth val="0"/>
        </c:ser>
        <c:axId val="961560"/>
        <c:axId val="8654041"/>
      </c:scatterChart>
      <c:valAx>
        <c:axId val="961560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Elapsed 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54041"/>
        <c:crosses val="autoZero"/>
        <c:crossBetween val="midCat"/>
        <c:dispUnits/>
        <c:majorUnit val="0.041666666625"/>
      </c:valAx>
      <c:valAx>
        <c:axId val="8654041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crossAx val="961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3665"/>
          <c:w val="0.24625"/>
          <c:h val="0.152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0.11775</cdr:y>
    </cdr:from>
    <cdr:to>
      <cdr:x>0.26225</cdr:x>
      <cdr:y>0.16725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45720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Volts</a:t>
          </a:r>
        </a:p>
      </cdr:txBody>
    </cdr:sp>
  </cdr:relSizeAnchor>
  <cdr:relSizeAnchor xmlns:cdr="http://schemas.openxmlformats.org/drawingml/2006/chartDrawing">
    <cdr:from>
      <cdr:x>0.12525</cdr:x>
      <cdr:y>0.57025</cdr:y>
    </cdr:from>
    <cdr:to>
      <cdr:x>0.30575</cdr:x>
      <cdr:y>0.615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" y="221932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Amps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22</xdr:row>
      <xdr:rowOff>152400</xdr:rowOff>
    </xdr:from>
    <xdr:to>
      <xdr:col>13</xdr:col>
      <xdr:colOff>133350</xdr:colOff>
      <xdr:row>64</xdr:row>
      <xdr:rowOff>9525</xdr:rowOff>
    </xdr:to>
    <xdr:graphicFrame>
      <xdr:nvGraphicFramePr>
        <xdr:cNvPr id="1" name="Chart 2"/>
        <xdr:cNvGraphicFramePr/>
      </xdr:nvGraphicFramePr>
      <xdr:xfrm>
        <a:off x="2305050" y="3486150"/>
        <a:ext cx="53054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ilgun@oz.ne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6">
      <selection activeCell="B2" sqref="B2"/>
    </sheetView>
  </sheetViews>
  <sheetFormatPr defaultColWidth="9.140625" defaultRowHeight="12.75"/>
  <cols>
    <col min="2" max="2" width="8.7109375" style="6" customWidth="1"/>
    <col min="3" max="3" width="9.140625" style="6" customWidth="1"/>
    <col min="4" max="4" width="4.140625" style="0" customWidth="1"/>
    <col min="6" max="6" width="9.140625" style="2" customWidth="1"/>
    <col min="8" max="8" width="10.28125" style="6" customWidth="1"/>
    <col min="9" max="9" width="3.57421875" style="0" customWidth="1"/>
    <col min="11" max="11" width="10.7109375" style="16" bestFit="1" customWidth="1"/>
    <col min="12" max="12" width="10.7109375" style="0" bestFit="1" customWidth="1"/>
  </cols>
  <sheetData>
    <row r="1" ht="12.75">
      <c r="A1" t="s">
        <v>0</v>
      </c>
    </row>
    <row r="2" spans="1:2" ht="12.75">
      <c r="A2" t="s">
        <v>1</v>
      </c>
      <c r="B2" s="15">
        <v>38793</v>
      </c>
    </row>
    <row r="3" spans="1:5" ht="12.75">
      <c r="A3" t="s">
        <v>2</v>
      </c>
      <c r="B3" s="6" t="s">
        <v>3</v>
      </c>
      <c r="E3" s="26" t="s">
        <v>39</v>
      </c>
    </row>
    <row r="4" spans="1:2" ht="12.75">
      <c r="A4" t="s">
        <v>4</v>
      </c>
      <c r="B4" s="6" t="s">
        <v>5</v>
      </c>
    </row>
    <row r="5" ht="12.75">
      <c r="B5" s="6" t="s">
        <v>6</v>
      </c>
    </row>
    <row r="6" ht="12.75">
      <c r="B6" s="6" t="s">
        <v>43</v>
      </c>
    </row>
    <row r="8" spans="1:4" ht="12.75">
      <c r="A8" t="s">
        <v>11</v>
      </c>
      <c r="B8" s="27">
        <v>0.02</v>
      </c>
      <c r="C8" s="6" t="s">
        <v>12</v>
      </c>
      <c r="D8" t="s">
        <v>40</v>
      </c>
    </row>
    <row r="10" spans="1:11" s="8" customFormat="1" ht="20.25">
      <c r="A10" s="8" t="s">
        <v>38</v>
      </c>
      <c r="B10" s="9"/>
      <c r="C10" s="9"/>
      <c r="F10" s="10"/>
      <c r="H10" s="9"/>
      <c r="K10" s="17"/>
    </row>
    <row r="11" spans="1:11" s="3" customFormat="1" ht="12.75">
      <c r="A11" s="14" t="s">
        <v>19</v>
      </c>
      <c r="B11" s="13">
        <v>800</v>
      </c>
      <c r="C11" s="12" t="s">
        <v>18</v>
      </c>
      <c r="F11" s="4"/>
      <c r="H11" s="7"/>
      <c r="K11" s="18"/>
    </row>
    <row r="12" spans="1:11" s="3" customFormat="1" ht="12.75">
      <c r="A12" s="14"/>
      <c r="B12" s="13">
        <v>640</v>
      </c>
      <c r="C12" s="12" t="s">
        <v>20</v>
      </c>
      <c r="F12" s="4"/>
      <c r="H12" s="7"/>
      <c r="K12" s="18"/>
    </row>
    <row r="13" spans="1:11" s="3" customFormat="1" ht="12.75">
      <c r="A13" s="14"/>
      <c r="B13" s="13">
        <v>1998</v>
      </c>
      <c r="C13" s="12" t="s">
        <v>21</v>
      </c>
      <c r="F13" s="4"/>
      <c r="H13" s="7"/>
      <c r="K13" s="18"/>
    </row>
    <row r="14" spans="1:11" s="3" customFormat="1" ht="12.75">
      <c r="A14" s="14"/>
      <c r="B14" s="13">
        <v>35</v>
      </c>
      <c r="C14" s="12" t="s">
        <v>35</v>
      </c>
      <c r="F14" s="4"/>
      <c r="H14" s="7"/>
      <c r="K14" s="18"/>
    </row>
    <row r="15" spans="1:11" s="3" customFormat="1" ht="12.75">
      <c r="A15" s="14"/>
      <c r="B15" s="28" t="s">
        <v>42</v>
      </c>
      <c r="C15" s="12"/>
      <c r="F15" s="4"/>
      <c r="H15" s="7"/>
      <c r="K15" s="18"/>
    </row>
    <row r="16" spans="2:11" s="3" customFormat="1" ht="12.75">
      <c r="B16" s="11"/>
      <c r="C16" s="7"/>
      <c r="F16" s="4"/>
      <c r="H16" s="7"/>
      <c r="K16" s="18"/>
    </row>
    <row r="17" spans="1:12" s="3" customFormat="1" ht="12.75">
      <c r="A17" s="3" t="s">
        <v>15</v>
      </c>
      <c r="B17" s="7" t="s">
        <v>9</v>
      </c>
      <c r="C17" s="7" t="s">
        <v>14</v>
      </c>
      <c r="E17" s="3" t="s">
        <v>23</v>
      </c>
      <c r="F17" s="4" t="s">
        <v>22</v>
      </c>
      <c r="G17" s="3" t="s">
        <v>9</v>
      </c>
      <c r="H17" s="7" t="s">
        <v>24</v>
      </c>
      <c r="J17" s="3" t="s">
        <v>30</v>
      </c>
      <c r="K17" s="18" t="s">
        <v>27</v>
      </c>
      <c r="L17" s="18" t="s">
        <v>27</v>
      </c>
    </row>
    <row r="18" spans="1:12" s="5" customFormat="1" ht="12.75">
      <c r="A18" s="19" t="s">
        <v>7</v>
      </c>
      <c r="B18" s="19" t="s">
        <v>17</v>
      </c>
      <c r="C18" s="22" t="s">
        <v>10</v>
      </c>
      <c r="E18" s="19" t="s">
        <v>16</v>
      </c>
      <c r="F18" s="21" t="s">
        <v>41</v>
      </c>
      <c r="G18" s="19" t="s">
        <v>36</v>
      </c>
      <c r="H18" s="22" t="s">
        <v>25</v>
      </c>
      <c r="J18" s="19" t="s">
        <v>29</v>
      </c>
      <c r="K18" s="20" t="s">
        <v>37</v>
      </c>
      <c r="L18" s="19" t="s">
        <v>28</v>
      </c>
    </row>
    <row r="19" spans="1:12" ht="12.75">
      <c r="A19" s="24">
        <v>0.39444444444444443</v>
      </c>
      <c r="B19" s="25">
        <v>12.24</v>
      </c>
      <c r="C19" s="25">
        <v>78.6</v>
      </c>
      <c r="E19" s="1">
        <f>A19-$A$19</f>
        <v>0</v>
      </c>
      <c r="F19" s="2">
        <f>C19/$B$8/1000</f>
        <v>3.9299999999999997</v>
      </c>
      <c r="G19">
        <f>B19</f>
        <v>12.24</v>
      </c>
      <c r="H19" s="6">
        <f>G19/F19</f>
        <v>3.1145038167938934</v>
      </c>
      <c r="J19">
        <v>0</v>
      </c>
      <c r="K19" s="16">
        <v>0</v>
      </c>
      <c r="L19">
        <v>0</v>
      </c>
    </row>
    <row r="20" spans="1:12" ht="12.75" hidden="1">
      <c r="A20" s="24">
        <v>0.3951388888888889</v>
      </c>
      <c r="B20" s="25">
        <v>12.05</v>
      </c>
      <c r="C20" s="25">
        <v>78.3</v>
      </c>
      <c r="E20" s="1">
        <f aca="true" t="shared" si="0" ref="E20:E72">A20-$A$19</f>
        <v>0.000694444444444442</v>
      </c>
      <c r="F20" s="2">
        <f aca="true" t="shared" si="1" ref="F20:F72">C20/$B$8/1000</f>
        <v>3.915</v>
      </c>
      <c r="G20">
        <f aca="true" t="shared" si="2" ref="G20:G72">B20</f>
        <v>12.05</v>
      </c>
      <c r="H20" s="6">
        <f aca="true" t="shared" si="3" ref="H20:H72">G20/F20</f>
        <v>3.0779054916985955</v>
      </c>
      <c r="J20">
        <f>MINUTE(E20-E19)</f>
        <v>1</v>
      </c>
      <c r="K20" s="16">
        <f>F20*J20/60</f>
        <v>0.06525</v>
      </c>
      <c r="L20" s="16">
        <f>SUM($K$19:K20)</f>
        <v>0.06525</v>
      </c>
    </row>
    <row r="21" spans="1:12" ht="12.75">
      <c r="A21" s="24">
        <v>0.3965277777777778</v>
      </c>
      <c r="B21" s="25">
        <v>12.07</v>
      </c>
      <c r="C21" s="25">
        <v>78</v>
      </c>
      <c r="E21" s="1">
        <f t="shared" si="0"/>
        <v>0.0020833333333333814</v>
      </c>
      <c r="F21" s="2">
        <f t="shared" si="1"/>
        <v>3.9</v>
      </c>
      <c r="G21">
        <f t="shared" si="2"/>
        <v>12.07</v>
      </c>
      <c r="H21" s="6">
        <f t="shared" si="3"/>
        <v>3.094871794871795</v>
      </c>
      <c r="J21">
        <f aca="true" t="shared" si="4" ref="J21:J60">MINUTE(E21-E20)</f>
        <v>2</v>
      </c>
      <c r="K21" s="16">
        <f>(F21+F20)/2*J21/60</f>
        <v>0.13025</v>
      </c>
      <c r="L21" s="16">
        <f>SUM($K$19:K21)</f>
        <v>0.1955</v>
      </c>
    </row>
    <row r="22" spans="1:12" ht="12.75" hidden="1">
      <c r="A22" s="24">
        <v>0.3986111111111111</v>
      </c>
      <c r="B22" s="25">
        <v>12.08</v>
      </c>
      <c r="C22" s="25">
        <v>78</v>
      </c>
      <c r="E22" s="1">
        <f t="shared" si="0"/>
        <v>0.004166666666666652</v>
      </c>
      <c r="F22" s="2">
        <f t="shared" si="1"/>
        <v>3.9</v>
      </c>
      <c r="G22">
        <f t="shared" si="2"/>
        <v>12.08</v>
      </c>
      <c r="H22" s="6">
        <f t="shared" si="3"/>
        <v>3.0974358974358975</v>
      </c>
      <c r="J22">
        <f t="shared" si="4"/>
        <v>3</v>
      </c>
      <c r="K22" s="16">
        <f>F22*J22/60</f>
        <v>0.19499999999999998</v>
      </c>
      <c r="L22" s="16">
        <f>SUM($K$19:K22)</f>
        <v>0.39049999999999996</v>
      </c>
    </row>
    <row r="23" spans="1:12" ht="12.75">
      <c r="A23" s="24">
        <v>0.40208333333333335</v>
      </c>
      <c r="B23" s="25">
        <v>12.07</v>
      </c>
      <c r="C23" s="25">
        <v>77.8</v>
      </c>
      <c r="E23" s="1">
        <f t="shared" si="0"/>
        <v>0.007638888888888917</v>
      </c>
      <c r="F23" s="2">
        <f t="shared" si="1"/>
        <v>3.89</v>
      </c>
      <c r="G23">
        <f t="shared" si="2"/>
        <v>12.07</v>
      </c>
      <c r="H23" s="6">
        <f t="shared" si="3"/>
        <v>3.102827763496144</v>
      </c>
      <c r="J23">
        <f t="shared" si="4"/>
        <v>5</v>
      </c>
      <c r="K23" s="16">
        <f aca="true" t="shared" si="5" ref="K23:K72">(F23+F22)/2*J23/60</f>
        <v>0.32458333333333333</v>
      </c>
      <c r="L23" s="16">
        <f>SUM($K$19:K23)</f>
        <v>0.7150833333333333</v>
      </c>
    </row>
    <row r="24" spans="1:12" ht="12.75" hidden="1">
      <c r="A24" s="24">
        <v>0.4048611111111111</v>
      </c>
      <c r="B24" s="25">
        <v>12.05</v>
      </c>
      <c r="C24" s="25">
        <v>77.6</v>
      </c>
      <c r="E24" s="1">
        <f t="shared" si="0"/>
        <v>0.010416666666666685</v>
      </c>
      <c r="F24" s="2">
        <f t="shared" si="1"/>
        <v>3.8799999999999994</v>
      </c>
      <c r="G24">
        <f t="shared" si="2"/>
        <v>12.05</v>
      </c>
      <c r="H24" s="6">
        <f t="shared" si="3"/>
        <v>3.105670103092784</v>
      </c>
      <c r="J24">
        <f t="shared" si="4"/>
        <v>4</v>
      </c>
      <c r="K24" s="16">
        <f t="shared" si="5"/>
        <v>0.259</v>
      </c>
      <c r="L24" s="16">
        <f>SUM($K$19:K24)</f>
        <v>0.9740833333333333</v>
      </c>
    </row>
    <row r="25" spans="1:12" ht="12.75">
      <c r="A25" s="24">
        <v>0.4076388888888889</v>
      </c>
      <c r="B25" s="25">
        <v>12.02</v>
      </c>
      <c r="C25" s="25">
        <v>77.5</v>
      </c>
      <c r="E25" s="1">
        <f t="shared" si="0"/>
        <v>0.013194444444444453</v>
      </c>
      <c r="F25" s="2">
        <f t="shared" si="1"/>
        <v>3.875</v>
      </c>
      <c r="G25">
        <f t="shared" si="2"/>
        <v>12.02</v>
      </c>
      <c r="H25" s="6">
        <f t="shared" si="3"/>
        <v>3.101935483870968</v>
      </c>
      <c r="J25">
        <f t="shared" si="4"/>
        <v>4</v>
      </c>
      <c r="K25" s="16">
        <f t="shared" si="5"/>
        <v>0.25849999999999995</v>
      </c>
      <c r="L25" s="16">
        <f>SUM($K$19:K25)</f>
        <v>1.2325833333333334</v>
      </c>
    </row>
    <row r="26" spans="1:12" ht="12.75" hidden="1">
      <c r="A26" s="24">
        <v>0.41111111111111115</v>
      </c>
      <c r="B26" s="25">
        <v>11.95</v>
      </c>
      <c r="C26" s="25">
        <v>77.3</v>
      </c>
      <c r="E26" s="1">
        <f t="shared" si="0"/>
        <v>0.01666666666666672</v>
      </c>
      <c r="F26" s="2">
        <f t="shared" si="1"/>
        <v>3.865</v>
      </c>
      <c r="G26">
        <f t="shared" si="2"/>
        <v>11.95</v>
      </c>
      <c r="H26" s="6">
        <f t="shared" si="3"/>
        <v>3.0918499353169464</v>
      </c>
      <c r="J26">
        <f t="shared" si="4"/>
        <v>5</v>
      </c>
      <c r="K26" s="16">
        <f t="shared" si="5"/>
        <v>0.3225</v>
      </c>
      <c r="L26" s="16">
        <f>SUM($K$19:K26)</f>
        <v>1.5550833333333334</v>
      </c>
    </row>
    <row r="27" spans="1:12" ht="12.75">
      <c r="A27" s="24">
        <v>0.4131944444444444</v>
      </c>
      <c r="B27" s="25">
        <v>11.91</v>
      </c>
      <c r="C27" s="25">
        <v>77.1</v>
      </c>
      <c r="E27" s="1">
        <f t="shared" si="0"/>
        <v>0.01874999999999999</v>
      </c>
      <c r="F27" s="2">
        <f t="shared" si="1"/>
        <v>3.8549999999999995</v>
      </c>
      <c r="G27">
        <f t="shared" si="2"/>
        <v>11.91</v>
      </c>
      <c r="H27" s="6">
        <f t="shared" si="3"/>
        <v>3.089494163424125</v>
      </c>
      <c r="J27">
        <f t="shared" si="4"/>
        <v>3</v>
      </c>
      <c r="K27" s="16">
        <f t="shared" si="5"/>
        <v>0.193</v>
      </c>
      <c r="L27" s="16">
        <f>SUM($K$19:K27)</f>
        <v>1.7480833333333334</v>
      </c>
    </row>
    <row r="28" spans="1:12" ht="12.75" hidden="1">
      <c r="A28" s="24">
        <v>0.4159722222222222</v>
      </c>
      <c r="B28" s="25">
        <v>11.86</v>
      </c>
      <c r="C28" s="25">
        <v>76.9</v>
      </c>
      <c r="E28" s="1">
        <f t="shared" si="0"/>
        <v>0.021527777777777757</v>
      </c>
      <c r="F28" s="2">
        <f t="shared" si="1"/>
        <v>3.845</v>
      </c>
      <c r="G28">
        <f t="shared" si="2"/>
        <v>11.86</v>
      </c>
      <c r="H28" s="6">
        <f t="shared" si="3"/>
        <v>3.0845253576072817</v>
      </c>
      <c r="J28">
        <f t="shared" si="4"/>
        <v>4</v>
      </c>
      <c r="K28" s="16">
        <f t="shared" si="5"/>
        <v>0.25666666666666665</v>
      </c>
      <c r="L28" s="16">
        <f>SUM($K$19:K28)</f>
        <v>2.00475</v>
      </c>
    </row>
    <row r="29" spans="1:12" ht="12.75">
      <c r="A29" s="24">
        <v>0.41944444444444445</v>
      </c>
      <c r="B29" s="25">
        <v>11.8</v>
      </c>
      <c r="C29" s="25">
        <v>76.6</v>
      </c>
      <c r="E29" s="1">
        <f t="shared" si="0"/>
        <v>0.025000000000000022</v>
      </c>
      <c r="F29" s="2">
        <f t="shared" si="1"/>
        <v>3.8299999999999996</v>
      </c>
      <c r="G29">
        <f t="shared" si="2"/>
        <v>11.8</v>
      </c>
      <c r="H29" s="6">
        <f t="shared" si="3"/>
        <v>3.080939947780679</v>
      </c>
      <c r="J29">
        <f t="shared" si="4"/>
        <v>5</v>
      </c>
      <c r="K29" s="16">
        <f t="shared" si="5"/>
        <v>0.31979166666666664</v>
      </c>
      <c r="L29" s="16">
        <f>SUM($K$19:K29)</f>
        <v>2.3245416666666667</v>
      </c>
    </row>
    <row r="30" spans="1:12" ht="12.75" hidden="1">
      <c r="A30" s="24">
        <v>0.4222222222222222</v>
      </c>
      <c r="B30" s="25">
        <v>11.74</v>
      </c>
      <c r="C30" s="25">
        <v>76.4</v>
      </c>
      <c r="E30" s="1">
        <f t="shared" si="0"/>
        <v>0.02777777777777779</v>
      </c>
      <c r="F30" s="2">
        <f t="shared" si="1"/>
        <v>3.82</v>
      </c>
      <c r="G30">
        <f t="shared" si="2"/>
        <v>11.74</v>
      </c>
      <c r="H30" s="6">
        <f t="shared" si="3"/>
        <v>3.073298429319372</v>
      </c>
      <c r="J30">
        <f t="shared" si="4"/>
        <v>4</v>
      </c>
      <c r="K30" s="16">
        <f t="shared" si="5"/>
        <v>0.255</v>
      </c>
      <c r="L30" s="16">
        <f>SUM($K$19:K30)</f>
        <v>2.5795416666666666</v>
      </c>
    </row>
    <row r="31" spans="1:12" ht="12.75">
      <c r="A31" s="24">
        <v>0.4270833333333333</v>
      </c>
      <c r="B31" s="25">
        <v>11.53</v>
      </c>
      <c r="C31" s="25">
        <v>75.7</v>
      </c>
      <c r="E31" s="1">
        <f t="shared" si="0"/>
        <v>0.032638888888888884</v>
      </c>
      <c r="F31" s="2">
        <f t="shared" si="1"/>
        <v>3.785</v>
      </c>
      <c r="G31">
        <f t="shared" si="2"/>
        <v>11.53</v>
      </c>
      <c r="H31" s="6">
        <f t="shared" si="3"/>
        <v>3.046235138705416</v>
      </c>
      <c r="J31">
        <f t="shared" si="4"/>
        <v>7</v>
      </c>
      <c r="K31" s="16">
        <f t="shared" si="5"/>
        <v>0.443625</v>
      </c>
      <c r="L31" s="16">
        <f>SUM($K$19:K31)</f>
        <v>3.0231666666666666</v>
      </c>
    </row>
    <row r="32" spans="1:12" ht="12.75">
      <c r="A32" s="24">
        <v>0.4305555555555556</v>
      </c>
      <c r="B32" s="25">
        <v>11.04</v>
      </c>
      <c r="C32" s="25">
        <v>73.7</v>
      </c>
      <c r="E32" s="1">
        <f t="shared" si="0"/>
        <v>0.03611111111111115</v>
      </c>
      <c r="F32" s="2">
        <f t="shared" si="1"/>
        <v>3.685</v>
      </c>
      <c r="G32">
        <f t="shared" si="2"/>
        <v>11.04</v>
      </c>
      <c r="H32" s="6">
        <f t="shared" si="3"/>
        <v>2.9959294436906374</v>
      </c>
      <c r="J32">
        <f t="shared" si="4"/>
        <v>5</v>
      </c>
      <c r="K32" s="16">
        <f t="shared" si="5"/>
        <v>0.31125</v>
      </c>
      <c r="L32" s="16">
        <f>SUM($K$19:K32)</f>
        <v>3.334416666666667</v>
      </c>
    </row>
    <row r="33" spans="1:12" ht="12.75">
      <c r="A33" s="24">
        <v>0.43402777777777773</v>
      </c>
      <c r="B33" s="25">
        <v>10.62</v>
      </c>
      <c r="C33" s="25">
        <v>72.2</v>
      </c>
      <c r="E33" s="1">
        <f t="shared" si="0"/>
        <v>0.039583333333333304</v>
      </c>
      <c r="F33" s="2">
        <f t="shared" si="1"/>
        <v>3.61</v>
      </c>
      <c r="G33">
        <f t="shared" si="2"/>
        <v>10.62</v>
      </c>
      <c r="H33" s="6">
        <f t="shared" si="3"/>
        <v>2.9418282548476453</v>
      </c>
      <c r="J33">
        <f t="shared" si="4"/>
        <v>5</v>
      </c>
      <c r="K33" s="16">
        <f t="shared" si="5"/>
        <v>0.30395833333333333</v>
      </c>
      <c r="L33" s="16">
        <f>SUM($K$19:K33)</f>
        <v>3.638375</v>
      </c>
    </row>
    <row r="34" spans="1:12" ht="12.75" hidden="1">
      <c r="A34" s="24">
        <v>0.4368055555555555</v>
      </c>
      <c r="B34" s="25">
        <v>10.32</v>
      </c>
      <c r="C34" s="25">
        <v>71.2</v>
      </c>
      <c r="E34" s="1">
        <f t="shared" si="0"/>
        <v>0.04236111111111107</v>
      </c>
      <c r="F34" s="2">
        <f t="shared" si="1"/>
        <v>3.56</v>
      </c>
      <c r="G34">
        <f t="shared" si="2"/>
        <v>10.32</v>
      </c>
      <c r="H34" s="6">
        <f t="shared" si="3"/>
        <v>2.898876404494382</v>
      </c>
      <c r="J34">
        <f t="shared" si="4"/>
        <v>4</v>
      </c>
      <c r="K34" s="16">
        <f t="shared" si="5"/>
        <v>0.239</v>
      </c>
      <c r="L34" s="16">
        <f>SUM($K$19:K34)</f>
        <v>3.877375</v>
      </c>
    </row>
    <row r="35" spans="1:12" ht="12.75">
      <c r="A35" s="24">
        <v>0.4388888888888889</v>
      </c>
      <c r="B35" s="25">
        <v>10.07</v>
      </c>
      <c r="C35" s="25">
        <v>70.3</v>
      </c>
      <c r="E35" s="1">
        <f t="shared" si="0"/>
        <v>0.04444444444444445</v>
      </c>
      <c r="F35" s="2">
        <f t="shared" si="1"/>
        <v>3.515</v>
      </c>
      <c r="G35">
        <f t="shared" si="2"/>
        <v>10.07</v>
      </c>
      <c r="H35" s="6">
        <f t="shared" si="3"/>
        <v>2.864864864864865</v>
      </c>
      <c r="J35">
        <f t="shared" si="4"/>
        <v>3</v>
      </c>
      <c r="K35" s="16">
        <f t="shared" si="5"/>
        <v>0.176875</v>
      </c>
      <c r="L35" s="16">
        <f>SUM($K$19:K35)</f>
        <v>4.05425</v>
      </c>
    </row>
    <row r="36" spans="1:12" ht="12.75" hidden="1">
      <c r="A36" s="24">
        <v>0.44097222222222227</v>
      </c>
      <c r="B36" s="25">
        <v>9.81</v>
      </c>
      <c r="C36" s="25">
        <v>69.3</v>
      </c>
      <c r="E36" s="1">
        <f t="shared" si="0"/>
        <v>0.046527777777777835</v>
      </c>
      <c r="F36" s="2">
        <f t="shared" si="1"/>
        <v>3.465</v>
      </c>
      <c r="G36">
        <f t="shared" si="2"/>
        <v>9.81</v>
      </c>
      <c r="H36" s="6">
        <f t="shared" si="3"/>
        <v>2.8311688311688314</v>
      </c>
      <c r="J36">
        <f t="shared" si="4"/>
        <v>3</v>
      </c>
      <c r="K36" s="16">
        <f t="shared" si="5"/>
        <v>0.17450000000000002</v>
      </c>
      <c r="L36" s="16">
        <f>SUM($K$19:K36)</f>
        <v>4.22875</v>
      </c>
    </row>
    <row r="37" spans="1:12" ht="12.75">
      <c r="A37" s="24">
        <v>0.44305555555555554</v>
      </c>
      <c r="B37" s="25">
        <v>9.82</v>
      </c>
      <c r="C37" s="25">
        <v>69.3</v>
      </c>
      <c r="E37" s="1">
        <f t="shared" si="0"/>
        <v>0.048611111111111105</v>
      </c>
      <c r="F37" s="2">
        <f t="shared" si="1"/>
        <v>3.465</v>
      </c>
      <c r="G37">
        <f t="shared" si="2"/>
        <v>9.82</v>
      </c>
      <c r="H37" s="6">
        <f t="shared" si="3"/>
        <v>2.834054834054834</v>
      </c>
      <c r="J37">
        <f t="shared" si="4"/>
        <v>3</v>
      </c>
      <c r="K37" s="16">
        <f t="shared" si="5"/>
        <v>0.17325</v>
      </c>
      <c r="L37" s="16">
        <f>SUM($K$19:K37)</f>
        <v>4.402</v>
      </c>
    </row>
    <row r="38" spans="1:12" ht="12.75" hidden="1">
      <c r="A38" s="24">
        <v>0.4444444444444444</v>
      </c>
      <c r="B38" s="25">
        <v>9.92</v>
      </c>
      <c r="C38" s="25">
        <v>69.7</v>
      </c>
      <c r="E38" s="1">
        <f t="shared" si="0"/>
        <v>0.04999999999999999</v>
      </c>
      <c r="F38" s="2">
        <f t="shared" si="1"/>
        <v>3.485</v>
      </c>
      <c r="G38">
        <f t="shared" si="2"/>
        <v>9.92</v>
      </c>
      <c r="H38" s="6">
        <f t="shared" si="3"/>
        <v>2.84648493543759</v>
      </c>
      <c r="J38">
        <f t="shared" si="4"/>
        <v>2</v>
      </c>
      <c r="K38" s="16">
        <f t="shared" si="5"/>
        <v>0.11583333333333332</v>
      </c>
      <c r="L38" s="16">
        <f>SUM($K$19:K38)</f>
        <v>4.517833333333334</v>
      </c>
    </row>
    <row r="39" spans="1:12" ht="12.75">
      <c r="A39" s="24">
        <v>0.4479166666666667</v>
      </c>
      <c r="B39" s="25">
        <v>9.92</v>
      </c>
      <c r="C39" s="25">
        <v>69.7</v>
      </c>
      <c r="E39" s="1">
        <f t="shared" si="0"/>
        <v>0.053472222222222254</v>
      </c>
      <c r="F39" s="2">
        <f t="shared" si="1"/>
        <v>3.485</v>
      </c>
      <c r="G39">
        <f t="shared" si="2"/>
        <v>9.92</v>
      </c>
      <c r="H39" s="6">
        <f t="shared" si="3"/>
        <v>2.84648493543759</v>
      </c>
      <c r="J39">
        <f t="shared" si="4"/>
        <v>5</v>
      </c>
      <c r="K39" s="16">
        <f t="shared" si="5"/>
        <v>0.29041666666666666</v>
      </c>
      <c r="L39" s="16">
        <f>SUM($K$19:K39)</f>
        <v>4.80825</v>
      </c>
    </row>
    <row r="40" spans="1:12" ht="12.75" hidden="1">
      <c r="A40" s="24">
        <v>0.44930555555555557</v>
      </c>
      <c r="B40" s="25">
        <v>9.92</v>
      </c>
      <c r="C40" s="25">
        <v>69.7</v>
      </c>
      <c r="E40" s="1">
        <f t="shared" si="0"/>
        <v>0.05486111111111114</v>
      </c>
      <c r="F40" s="2">
        <f t="shared" si="1"/>
        <v>3.485</v>
      </c>
      <c r="G40">
        <f t="shared" si="2"/>
        <v>9.92</v>
      </c>
      <c r="H40" s="6">
        <f t="shared" si="3"/>
        <v>2.84648493543759</v>
      </c>
      <c r="J40">
        <f t="shared" si="4"/>
        <v>2</v>
      </c>
      <c r="K40" s="16">
        <f t="shared" si="5"/>
        <v>0.11616666666666667</v>
      </c>
      <c r="L40" s="16">
        <f>SUM($K$19:K40)</f>
        <v>4.924416666666667</v>
      </c>
    </row>
    <row r="41" spans="1:12" ht="12.75" hidden="1">
      <c r="A41" s="24">
        <v>0.45208333333333334</v>
      </c>
      <c r="B41" s="25">
        <v>9.88</v>
      </c>
      <c r="C41" s="25">
        <v>69.5</v>
      </c>
      <c r="E41" s="1">
        <f t="shared" si="0"/>
        <v>0.057638888888888906</v>
      </c>
      <c r="F41" s="2">
        <f t="shared" si="1"/>
        <v>3.475</v>
      </c>
      <c r="G41">
        <f t="shared" si="2"/>
        <v>9.88</v>
      </c>
      <c r="H41" s="6">
        <f t="shared" si="3"/>
        <v>2.8431654676258993</v>
      </c>
      <c r="J41">
        <f t="shared" si="4"/>
        <v>4</v>
      </c>
      <c r="K41" s="16">
        <f t="shared" si="5"/>
        <v>0.232</v>
      </c>
      <c r="L41" s="16">
        <f>SUM($K$19:K41)</f>
        <v>5.156416666666667</v>
      </c>
    </row>
    <row r="42" spans="1:12" ht="12.75" hidden="1">
      <c r="A42" s="24">
        <v>0.45416666666666666</v>
      </c>
      <c r="B42" s="25">
        <v>9.87</v>
      </c>
      <c r="C42" s="25">
        <v>69.5</v>
      </c>
      <c r="E42" s="1">
        <f t="shared" si="0"/>
        <v>0.05972222222222223</v>
      </c>
      <c r="F42" s="2">
        <f t="shared" si="1"/>
        <v>3.475</v>
      </c>
      <c r="G42">
        <f t="shared" si="2"/>
        <v>9.87</v>
      </c>
      <c r="H42" s="6">
        <f t="shared" si="3"/>
        <v>2.8402877697841724</v>
      </c>
      <c r="J42">
        <f t="shared" si="4"/>
        <v>3</v>
      </c>
      <c r="K42" s="16">
        <f t="shared" si="5"/>
        <v>0.17375000000000002</v>
      </c>
      <c r="L42" s="16">
        <f>SUM($K$19:K42)</f>
        <v>5.330166666666667</v>
      </c>
    </row>
    <row r="43" spans="1:12" ht="12.75">
      <c r="A43" s="24">
        <v>0.45625</v>
      </c>
      <c r="B43" s="25">
        <v>9.86</v>
      </c>
      <c r="C43" s="25">
        <v>69.5</v>
      </c>
      <c r="E43" s="1">
        <f t="shared" si="0"/>
        <v>0.06180555555555556</v>
      </c>
      <c r="F43" s="2">
        <f t="shared" si="1"/>
        <v>3.475</v>
      </c>
      <c r="G43">
        <f t="shared" si="2"/>
        <v>9.86</v>
      </c>
      <c r="H43" s="6">
        <f t="shared" si="3"/>
        <v>2.837410071942446</v>
      </c>
      <c r="J43">
        <f t="shared" si="4"/>
        <v>3</v>
      </c>
      <c r="K43" s="16">
        <f t="shared" si="5"/>
        <v>0.17375000000000002</v>
      </c>
      <c r="L43" s="16">
        <f>SUM($K$19:K43)</f>
        <v>5.503916666666667</v>
      </c>
    </row>
    <row r="44" spans="1:12" ht="12.75">
      <c r="A44" s="24">
        <v>0.4583333333333333</v>
      </c>
      <c r="B44" s="25">
        <v>9.85</v>
      </c>
      <c r="C44" s="25">
        <v>69.5</v>
      </c>
      <c r="E44" s="1">
        <f t="shared" si="0"/>
        <v>0.06388888888888888</v>
      </c>
      <c r="F44" s="2">
        <f t="shared" si="1"/>
        <v>3.475</v>
      </c>
      <c r="G44">
        <f t="shared" si="2"/>
        <v>9.85</v>
      </c>
      <c r="H44" s="6">
        <f t="shared" si="3"/>
        <v>2.834532374100719</v>
      </c>
      <c r="J44">
        <f t="shared" si="4"/>
        <v>3</v>
      </c>
      <c r="K44" s="16">
        <f t="shared" si="5"/>
        <v>0.17375000000000002</v>
      </c>
      <c r="L44" s="16">
        <f>SUM($K$19:K44)</f>
        <v>5.677666666666667</v>
      </c>
    </row>
    <row r="45" spans="1:12" ht="12.75">
      <c r="A45" s="24">
        <v>0.46319444444444446</v>
      </c>
      <c r="B45" s="25">
        <v>9.8</v>
      </c>
      <c r="C45" s="25">
        <v>69.2</v>
      </c>
      <c r="E45" s="1">
        <f t="shared" si="0"/>
        <v>0.06875000000000003</v>
      </c>
      <c r="F45" s="2">
        <f t="shared" si="1"/>
        <v>3.46</v>
      </c>
      <c r="G45">
        <f t="shared" si="2"/>
        <v>9.8</v>
      </c>
      <c r="H45" s="6">
        <f t="shared" si="3"/>
        <v>2.832369942196532</v>
      </c>
      <c r="J45">
        <f t="shared" si="4"/>
        <v>7</v>
      </c>
      <c r="K45" s="16">
        <f t="shared" si="5"/>
        <v>0.4045416666666667</v>
      </c>
      <c r="L45" s="16">
        <f>SUM($K$19:K45)</f>
        <v>6.082208333333334</v>
      </c>
    </row>
    <row r="46" spans="1:12" ht="12.75">
      <c r="A46" s="24">
        <v>0.4673611111111111</v>
      </c>
      <c r="B46" s="25">
        <v>7.84</v>
      </c>
      <c r="C46" s="25">
        <v>61.5</v>
      </c>
      <c r="E46" s="1">
        <f t="shared" si="0"/>
        <v>0.07291666666666669</v>
      </c>
      <c r="F46" s="2">
        <f t="shared" si="1"/>
        <v>3.075</v>
      </c>
      <c r="G46">
        <f t="shared" si="2"/>
        <v>7.84</v>
      </c>
      <c r="H46" s="6">
        <f t="shared" si="3"/>
        <v>2.549593495934959</v>
      </c>
      <c r="J46">
        <f t="shared" si="4"/>
        <v>6</v>
      </c>
      <c r="K46" s="16">
        <f t="shared" si="5"/>
        <v>0.32675</v>
      </c>
      <c r="L46" s="16">
        <f>SUM($K$19:K46)</f>
        <v>6.4089583333333335</v>
      </c>
    </row>
    <row r="47" spans="1:12" ht="12.75">
      <c r="A47" s="24">
        <v>0.46875</v>
      </c>
      <c r="B47" s="25">
        <v>7.89</v>
      </c>
      <c r="C47" s="25">
        <v>61.8</v>
      </c>
      <c r="E47" s="1">
        <f t="shared" si="0"/>
        <v>0.07430555555555557</v>
      </c>
      <c r="F47" s="2">
        <f t="shared" si="1"/>
        <v>3.09</v>
      </c>
      <c r="G47">
        <f t="shared" si="2"/>
        <v>7.89</v>
      </c>
      <c r="H47" s="6">
        <f t="shared" si="3"/>
        <v>2.5533980582524274</v>
      </c>
      <c r="J47">
        <f t="shared" si="4"/>
        <v>2</v>
      </c>
      <c r="K47" s="16">
        <f t="shared" si="5"/>
        <v>0.10275</v>
      </c>
      <c r="L47" s="16">
        <f>SUM($K$19:K47)</f>
        <v>6.511708333333334</v>
      </c>
    </row>
    <row r="48" spans="1:12" ht="12.75" hidden="1">
      <c r="A48" s="24">
        <v>0.4708333333333334</v>
      </c>
      <c r="B48" s="25">
        <v>7.92</v>
      </c>
      <c r="C48" s="25">
        <v>61.9</v>
      </c>
      <c r="E48" s="1">
        <f t="shared" si="0"/>
        <v>0.07638888888888895</v>
      </c>
      <c r="F48" s="2">
        <f t="shared" si="1"/>
        <v>3.095</v>
      </c>
      <c r="G48">
        <f t="shared" si="2"/>
        <v>7.92</v>
      </c>
      <c r="H48" s="6">
        <f t="shared" si="3"/>
        <v>2.5589660743134086</v>
      </c>
      <c r="J48">
        <f t="shared" si="4"/>
        <v>3</v>
      </c>
      <c r="K48" s="16">
        <f t="shared" si="5"/>
        <v>0.15462499999999998</v>
      </c>
      <c r="L48" s="16">
        <f>SUM($K$19:K48)</f>
        <v>6.666333333333334</v>
      </c>
    </row>
    <row r="49" spans="1:12" ht="12.75">
      <c r="A49" s="24">
        <v>0.47361111111111115</v>
      </c>
      <c r="B49" s="25">
        <v>7.97</v>
      </c>
      <c r="C49" s="25">
        <v>62</v>
      </c>
      <c r="E49" s="1">
        <f t="shared" si="0"/>
        <v>0.07916666666666672</v>
      </c>
      <c r="F49" s="2">
        <f t="shared" si="1"/>
        <v>3.1</v>
      </c>
      <c r="G49">
        <f t="shared" si="2"/>
        <v>7.97</v>
      </c>
      <c r="H49" s="6">
        <f t="shared" si="3"/>
        <v>2.5709677419354837</v>
      </c>
      <c r="J49">
        <f t="shared" si="4"/>
        <v>4</v>
      </c>
      <c r="K49" s="16">
        <f t="shared" si="5"/>
        <v>0.20650000000000002</v>
      </c>
      <c r="L49" s="16">
        <f>SUM($K$19:K49)</f>
        <v>6.872833333333334</v>
      </c>
    </row>
    <row r="50" spans="1:12" ht="12.75">
      <c r="A50" s="24">
        <v>0.4847222222222222</v>
      </c>
      <c r="B50" s="25">
        <v>7.98</v>
      </c>
      <c r="C50" s="25">
        <v>62.1</v>
      </c>
      <c r="E50" s="1">
        <f t="shared" si="0"/>
        <v>0.09027777777777779</v>
      </c>
      <c r="F50" s="2">
        <f t="shared" si="1"/>
        <v>3.105</v>
      </c>
      <c r="G50">
        <f t="shared" si="2"/>
        <v>7.98</v>
      </c>
      <c r="H50" s="6">
        <f t="shared" si="3"/>
        <v>2.5700483091787443</v>
      </c>
      <c r="J50">
        <f t="shared" si="4"/>
        <v>16</v>
      </c>
      <c r="K50" s="16">
        <f t="shared" si="5"/>
        <v>0.8273333333333334</v>
      </c>
      <c r="L50" s="16">
        <f>SUM($K$19:K50)</f>
        <v>7.700166666666668</v>
      </c>
    </row>
    <row r="51" spans="1:12" ht="12.75">
      <c r="A51" s="24">
        <v>0.4875</v>
      </c>
      <c r="B51" s="25">
        <v>7.96</v>
      </c>
      <c r="C51" s="25">
        <v>62.1</v>
      </c>
      <c r="E51" s="1">
        <f t="shared" si="0"/>
        <v>0.09305555555555556</v>
      </c>
      <c r="F51" s="2">
        <f t="shared" si="1"/>
        <v>3.105</v>
      </c>
      <c r="G51">
        <f t="shared" si="2"/>
        <v>7.96</v>
      </c>
      <c r="H51" s="6">
        <f t="shared" si="3"/>
        <v>2.5636070853462156</v>
      </c>
      <c r="J51">
        <f t="shared" si="4"/>
        <v>4</v>
      </c>
      <c r="K51" s="16">
        <f t="shared" si="5"/>
        <v>0.207</v>
      </c>
      <c r="L51" s="16">
        <f>SUM($K$19:K51)</f>
        <v>7.907166666666668</v>
      </c>
    </row>
    <row r="52" spans="1:12" ht="12.75" hidden="1">
      <c r="A52" s="24">
        <v>0.4923611111111111</v>
      </c>
      <c r="B52" s="25">
        <v>8.01</v>
      </c>
      <c r="C52" s="25">
        <v>62.2</v>
      </c>
      <c r="E52" s="1">
        <f t="shared" si="0"/>
        <v>0.09791666666666665</v>
      </c>
      <c r="F52" s="2">
        <f t="shared" si="1"/>
        <v>3.11</v>
      </c>
      <c r="G52">
        <f t="shared" si="2"/>
        <v>8.01</v>
      </c>
      <c r="H52" s="6">
        <f t="shared" si="3"/>
        <v>2.5755627009646305</v>
      </c>
      <c r="J52">
        <f t="shared" si="4"/>
        <v>7</v>
      </c>
      <c r="K52" s="16">
        <f t="shared" si="5"/>
        <v>0.36254166666666665</v>
      </c>
      <c r="L52" s="16">
        <f>SUM($K$19:K52)</f>
        <v>8.269708333333334</v>
      </c>
    </row>
    <row r="53" spans="1:12" ht="12.75">
      <c r="A53" s="24">
        <v>0.49513888888888885</v>
      </c>
      <c r="B53" s="25">
        <v>8.09</v>
      </c>
      <c r="C53" s="25">
        <v>62.1</v>
      </c>
      <c r="E53" s="1">
        <f t="shared" si="0"/>
        <v>0.10069444444444442</v>
      </c>
      <c r="F53" s="2">
        <f t="shared" si="1"/>
        <v>3.105</v>
      </c>
      <c r="G53">
        <f t="shared" si="2"/>
        <v>8.09</v>
      </c>
      <c r="H53" s="6">
        <f t="shared" si="3"/>
        <v>2.605475040257649</v>
      </c>
      <c r="J53">
        <f t="shared" si="4"/>
        <v>4</v>
      </c>
      <c r="K53" s="16">
        <f t="shared" si="5"/>
        <v>0.20716666666666667</v>
      </c>
      <c r="L53" s="16">
        <f>SUM($K$19:K53)</f>
        <v>8.476875</v>
      </c>
    </row>
    <row r="54" spans="1:12" ht="12.75" hidden="1">
      <c r="A54" s="24">
        <v>0.49652777777777773</v>
      </c>
      <c r="B54" s="25">
        <v>7.97</v>
      </c>
      <c r="C54" s="25">
        <v>62.1</v>
      </c>
      <c r="E54" s="1">
        <f t="shared" si="0"/>
        <v>0.1020833333333333</v>
      </c>
      <c r="F54" s="2">
        <f t="shared" si="1"/>
        <v>3.105</v>
      </c>
      <c r="G54">
        <f t="shared" si="2"/>
        <v>7.97</v>
      </c>
      <c r="H54" s="6">
        <f t="shared" si="3"/>
        <v>2.5668276972624797</v>
      </c>
      <c r="J54">
        <f t="shared" si="4"/>
        <v>2</v>
      </c>
      <c r="K54" s="16">
        <f t="shared" si="5"/>
        <v>0.1035</v>
      </c>
      <c r="L54" s="16">
        <f>SUM($K$19:K54)</f>
        <v>8.580375</v>
      </c>
    </row>
    <row r="55" spans="1:12" ht="12.75">
      <c r="A55" s="24">
        <v>0.5006944444444444</v>
      </c>
      <c r="B55" s="25">
        <v>7.96</v>
      </c>
      <c r="C55" s="25">
        <v>62</v>
      </c>
      <c r="E55" s="1">
        <f t="shared" si="0"/>
        <v>0.10625000000000001</v>
      </c>
      <c r="F55" s="2">
        <f t="shared" si="1"/>
        <v>3.1</v>
      </c>
      <c r="G55">
        <f t="shared" si="2"/>
        <v>7.96</v>
      </c>
      <c r="H55" s="6">
        <f t="shared" si="3"/>
        <v>2.567741935483871</v>
      </c>
      <c r="J55">
        <f t="shared" si="4"/>
        <v>6</v>
      </c>
      <c r="K55" s="16">
        <f t="shared" si="5"/>
        <v>0.31025</v>
      </c>
      <c r="L55" s="16">
        <f>SUM($K$19:K55)</f>
        <v>8.890625</v>
      </c>
    </row>
    <row r="56" spans="1:12" ht="12.75" hidden="1">
      <c r="A56" s="24">
        <v>0.5083333333333333</v>
      </c>
      <c r="B56" s="25">
        <v>7.94</v>
      </c>
      <c r="C56" s="25">
        <v>62</v>
      </c>
      <c r="E56" s="1">
        <f t="shared" si="0"/>
        <v>0.11388888888888887</v>
      </c>
      <c r="F56" s="2">
        <f t="shared" si="1"/>
        <v>3.1</v>
      </c>
      <c r="G56">
        <f t="shared" si="2"/>
        <v>7.94</v>
      </c>
      <c r="H56" s="6">
        <f t="shared" si="3"/>
        <v>2.5612903225806454</v>
      </c>
      <c r="J56">
        <f t="shared" si="4"/>
        <v>11</v>
      </c>
      <c r="K56" s="16">
        <f t="shared" si="5"/>
        <v>0.5683333333333334</v>
      </c>
      <c r="L56" s="16">
        <f>SUM($K$19:K56)</f>
        <v>9.458958333333333</v>
      </c>
    </row>
    <row r="57" spans="1:12" ht="12.75">
      <c r="A57" s="24">
        <v>0.5111111111111112</v>
      </c>
      <c r="B57" s="25">
        <v>7.92</v>
      </c>
      <c r="C57" s="25">
        <v>61.9</v>
      </c>
      <c r="E57" s="1">
        <f t="shared" si="0"/>
        <v>0.11666666666666675</v>
      </c>
      <c r="F57" s="2">
        <f t="shared" si="1"/>
        <v>3.095</v>
      </c>
      <c r="G57">
        <f t="shared" si="2"/>
        <v>7.92</v>
      </c>
      <c r="H57" s="6">
        <f t="shared" si="3"/>
        <v>2.5589660743134086</v>
      </c>
      <c r="J57">
        <f t="shared" si="4"/>
        <v>4</v>
      </c>
      <c r="K57" s="16">
        <f t="shared" si="5"/>
        <v>0.20650000000000002</v>
      </c>
      <c r="L57" s="16">
        <f>SUM($K$19:K57)</f>
        <v>9.665458333333333</v>
      </c>
    </row>
    <row r="58" spans="1:12" ht="12.75" hidden="1">
      <c r="A58" s="24">
        <v>0.5152777777777778</v>
      </c>
      <c r="B58" s="25">
        <v>7.93</v>
      </c>
      <c r="C58" s="25">
        <v>61.9</v>
      </c>
      <c r="E58" s="1">
        <f t="shared" si="0"/>
        <v>0.1208333333333334</v>
      </c>
      <c r="F58" s="2">
        <f t="shared" si="1"/>
        <v>3.095</v>
      </c>
      <c r="G58">
        <f t="shared" si="2"/>
        <v>7.93</v>
      </c>
      <c r="H58" s="6">
        <f t="shared" si="3"/>
        <v>2.562197092084006</v>
      </c>
      <c r="J58">
        <f t="shared" si="4"/>
        <v>6</v>
      </c>
      <c r="K58" s="16">
        <f t="shared" si="5"/>
        <v>0.3095</v>
      </c>
      <c r="L58" s="16">
        <f>SUM($K$19:K58)</f>
        <v>9.974958333333333</v>
      </c>
    </row>
    <row r="59" spans="1:12" ht="12.75">
      <c r="A59" s="24">
        <v>0.5215277777777778</v>
      </c>
      <c r="B59" s="25">
        <v>7.88</v>
      </c>
      <c r="C59" s="25">
        <v>61.7</v>
      </c>
      <c r="E59" s="1">
        <f t="shared" si="0"/>
        <v>0.12708333333333338</v>
      </c>
      <c r="F59" s="2">
        <f t="shared" si="1"/>
        <v>3.085</v>
      </c>
      <c r="G59">
        <f t="shared" si="2"/>
        <v>7.88</v>
      </c>
      <c r="H59" s="6">
        <f t="shared" si="3"/>
        <v>2.554294975688817</v>
      </c>
      <c r="J59">
        <f t="shared" si="4"/>
        <v>9</v>
      </c>
      <c r="K59" s="16">
        <f t="shared" si="5"/>
        <v>0.46349999999999997</v>
      </c>
      <c r="L59" s="16">
        <f>SUM($K$19:K59)</f>
        <v>10.438458333333333</v>
      </c>
    </row>
    <row r="60" spans="1:12" ht="12.75" hidden="1">
      <c r="A60" s="24">
        <v>0.525</v>
      </c>
      <c r="B60" s="25">
        <v>7.82</v>
      </c>
      <c r="C60" s="25">
        <v>61.4</v>
      </c>
      <c r="E60" s="1">
        <f t="shared" si="0"/>
        <v>0.1305555555555556</v>
      </c>
      <c r="F60" s="2">
        <f t="shared" si="1"/>
        <v>3.07</v>
      </c>
      <c r="G60">
        <f t="shared" si="2"/>
        <v>7.82</v>
      </c>
      <c r="H60" s="6">
        <f t="shared" si="3"/>
        <v>2.5472312703583064</v>
      </c>
      <c r="J60">
        <f t="shared" si="4"/>
        <v>5</v>
      </c>
      <c r="K60" s="16">
        <f t="shared" si="5"/>
        <v>0.25645833333333334</v>
      </c>
      <c r="L60" s="16">
        <f>SUM($K$19:K60)</f>
        <v>10.694916666666666</v>
      </c>
    </row>
    <row r="61" spans="1:12" ht="12.75">
      <c r="A61" s="24">
        <v>0.5333333333333333</v>
      </c>
      <c r="B61" s="25">
        <v>7.74</v>
      </c>
      <c r="C61" s="25">
        <v>61.1</v>
      </c>
      <c r="E61" s="1">
        <f t="shared" si="0"/>
        <v>0.1388888888888889</v>
      </c>
      <c r="F61" s="2">
        <f t="shared" si="1"/>
        <v>3.055</v>
      </c>
      <c r="G61">
        <f t="shared" si="2"/>
        <v>7.74</v>
      </c>
      <c r="H61" s="6">
        <f t="shared" si="3"/>
        <v>2.5335515548281506</v>
      </c>
      <c r="J61">
        <f>MINUTE(E61-E60)</f>
        <v>12</v>
      </c>
      <c r="K61" s="16">
        <f t="shared" si="5"/>
        <v>0.6125</v>
      </c>
      <c r="L61" s="16">
        <f>SUM($K$19:K61)</f>
        <v>11.307416666666667</v>
      </c>
    </row>
    <row r="62" spans="1:12" ht="12.75" hidden="1">
      <c r="A62" s="24">
        <v>0.5375</v>
      </c>
      <c r="B62" s="25">
        <v>7.7</v>
      </c>
      <c r="C62" s="25">
        <v>60.9</v>
      </c>
      <c r="E62" s="1">
        <f t="shared" si="0"/>
        <v>0.14305555555555555</v>
      </c>
      <c r="F62" s="2">
        <f t="shared" si="1"/>
        <v>3.045</v>
      </c>
      <c r="G62">
        <f t="shared" si="2"/>
        <v>7.7</v>
      </c>
      <c r="H62" s="6">
        <f t="shared" si="3"/>
        <v>2.528735632183908</v>
      </c>
      <c r="J62">
        <f>MINUTE(E62-E61)</f>
        <v>6</v>
      </c>
      <c r="K62" s="16">
        <f t="shared" si="5"/>
        <v>0.30499999999999994</v>
      </c>
      <c r="L62" s="16">
        <f>SUM($K$19:K62)</f>
        <v>11.612416666666666</v>
      </c>
    </row>
    <row r="63" spans="1:12" ht="12.75">
      <c r="A63" s="24">
        <v>0.5423611111111112</v>
      </c>
      <c r="B63" s="25">
        <v>7.64</v>
      </c>
      <c r="C63" s="25">
        <v>60.6</v>
      </c>
      <c r="E63" s="1">
        <f t="shared" si="0"/>
        <v>0.14791666666666675</v>
      </c>
      <c r="F63" s="2">
        <f t="shared" si="1"/>
        <v>3.03</v>
      </c>
      <c r="G63">
        <f t="shared" si="2"/>
        <v>7.64</v>
      </c>
      <c r="H63" s="6">
        <f t="shared" si="3"/>
        <v>2.5214521452145213</v>
      </c>
      <c r="J63">
        <f>MINUTE(E63-E62)</f>
        <v>7</v>
      </c>
      <c r="K63" s="16">
        <f t="shared" si="5"/>
        <v>0.35437499999999994</v>
      </c>
      <c r="L63" s="16">
        <f>SUM($K$19:K63)</f>
        <v>11.966791666666666</v>
      </c>
    </row>
    <row r="64" spans="1:12" ht="12.75">
      <c r="A64" s="24">
        <v>0.545138888888889</v>
      </c>
      <c r="B64" s="25">
        <v>7.55</v>
      </c>
      <c r="C64" s="25">
        <v>60.3</v>
      </c>
      <c r="E64" s="1">
        <f t="shared" si="0"/>
        <v>0.15069444444444452</v>
      </c>
      <c r="F64" s="2">
        <f t="shared" si="1"/>
        <v>3.015</v>
      </c>
      <c r="G64">
        <f t="shared" si="2"/>
        <v>7.55</v>
      </c>
      <c r="H64" s="6">
        <f t="shared" si="3"/>
        <v>2.504145936981758</v>
      </c>
      <c r="J64">
        <f>MINUTE(E64-E63)</f>
        <v>4</v>
      </c>
      <c r="K64" s="16">
        <f t="shared" si="5"/>
        <v>0.20149999999999998</v>
      </c>
      <c r="L64" s="16">
        <f>SUM($K$19:K64)</f>
        <v>12.168291666666665</v>
      </c>
    </row>
    <row r="65" spans="1:12" ht="12.75">
      <c r="A65" s="24">
        <v>0.548611111111111</v>
      </c>
      <c r="B65" s="25">
        <v>7.32</v>
      </c>
      <c r="C65" s="25">
        <v>59.3</v>
      </c>
      <c r="E65" s="1">
        <f t="shared" si="0"/>
        <v>0.15416666666666662</v>
      </c>
      <c r="F65" s="2">
        <f t="shared" si="1"/>
        <v>2.965</v>
      </c>
      <c r="G65">
        <f t="shared" si="2"/>
        <v>7.32</v>
      </c>
      <c r="H65" s="6">
        <f t="shared" si="3"/>
        <v>2.4688026981450255</v>
      </c>
      <c r="J65">
        <f aca="true" t="shared" si="6" ref="J65:J70">MINUTE(E65-E64)</f>
        <v>5</v>
      </c>
      <c r="K65" s="16">
        <f t="shared" si="5"/>
        <v>0.24916666666666668</v>
      </c>
      <c r="L65" s="16">
        <f>SUM($K$19:K65)</f>
        <v>12.417458333333332</v>
      </c>
    </row>
    <row r="66" spans="1:12" ht="12.75" hidden="1">
      <c r="A66" s="24">
        <v>0.55</v>
      </c>
      <c r="B66" s="25">
        <v>7.22</v>
      </c>
      <c r="C66" s="25">
        <v>58.9</v>
      </c>
      <c r="E66" s="1">
        <f t="shared" si="0"/>
        <v>0.1555555555555556</v>
      </c>
      <c r="F66" s="2">
        <f t="shared" si="1"/>
        <v>2.945</v>
      </c>
      <c r="G66">
        <f t="shared" si="2"/>
        <v>7.22</v>
      </c>
      <c r="H66" s="6">
        <f t="shared" si="3"/>
        <v>2.4516129032258065</v>
      </c>
      <c r="J66">
        <f t="shared" si="6"/>
        <v>2</v>
      </c>
      <c r="K66" s="16">
        <f t="shared" si="5"/>
        <v>0.0985</v>
      </c>
      <c r="L66" s="16">
        <f>SUM($K$19:K66)</f>
        <v>12.515958333333332</v>
      </c>
    </row>
    <row r="67" spans="1:12" ht="12.75">
      <c r="A67" s="24">
        <v>0.5520833333333334</v>
      </c>
      <c r="B67" s="25">
        <v>7.13</v>
      </c>
      <c r="C67" s="25">
        <v>58.5</v>
      </c>
      <c r="E67" s="1">
        <f t="shared" si="0"/>
        <v>0.15763888888888894</v>
      </c>
      <c r="F67" s="2">
        <f t="shared" si="1"/>
        <v>2.925</v>
      </c>
      <c r="G67">
        <f t="shared" si="2"/>
        <v>7.13</v>
      </c>
      <c r="H67" s="6">
        <f t="shared" si="3"/>
        <v>2.437606837606838</v>
      </c>
      <c r="J67">
        <f t="shared" si="6"/>
        <v>3</v>
      </c>
      <c r="K67" s="16">
        <f t="shared" si="5"/>
        <v>0.14675</v>
      </c>
      <c r="L67" s="16">
        <f>SUM($K$19:K67)</f>
        <v>12.662708333333333</v>
      </c>
    </row>
    <row r="68" spans="1:12" ht="12.75">
      <c r="A68" s="24">
        <v>0.5590277777777778</v>
      </c>
      <c r="B68" s="25">
        <v>6.87</v>
      </c>
      <c r="C68" s="25">
        <v>58</v>
      </c>
      <c r="E68" s="1">
        <f t="shared" si="0"/>
        <v>0.16458333333333336</v>
      </c>
      <c r="F68" s="2">
        <f t="shared" si="1"/>
        <v>2.9</v>
      </c>
      <c r="G68">
        <f t="shared" si="2"/>
        <v>6.87</v>
      </c>
      <c r="H68" s="6">
        <f t="shared" si="3"/>
        <v>2.3689655172413793</v>
      </c>
      <c r="J68">
        <f t="shared" si="6"/>
        <v>10</v>
      </c>
      <c r="K68" s="16">
        <f t="shared" si="5"/>
        <v>0.4854166666666666</v>
      </c>
      <c r="L68" s="16">
        <f>SUM($K$19:K68)</f>
        <v>13.148125</v>
      </c>
    </row>
    <row r="69" spans="1:12" ht="12.75">
      <c r="A69" s="24">
        <v>0.5618055555555556</v>
      </c>
      <c r="B69" s="25">
        <v>6.76</v>
      </c>
      <c r="C69" s="25">
        <v>56.9</v>
      </c>
      <c r="E69" s="1">
        <f t="shared" si="0"/>
        <v>0.16736111111111113</v>
      </c>
      <c r="F69" s="2">
        <f t="shared" si="1"/>
        <v>2.845</v>
      </c>
      <c r="G69">
        <f t="shared" si="2"/>
        <v>6.76</v>
      </c>
      <c r="H69" s="6">
        <f t="shared" si="3"/>
        <v>2.37609841827768</v>
      </c>
      <c r="J69">
        <f t="shared" si="6"/>
        <v>4</v>
      </c>
      <c r="K69" s="16">
        <f t="shared" si="5"/>
        <v>0.1915</v>
      </c>
      <c r="L69" s="16">
        <f>SUM($K$19:K69)</f>
        <v>13.339625</v>
      </c>
    </row>
    <row r="70" spans="1:12" ht="12.75">
      <c r="A70" s="24">
        <v>0.56875</v>
      </c>
      <c r="B70" s="25">
        <v>6.31</v>
      </c>
      <c r="C70" s="25">
        <v>54.9</v>
      </c>
      <c r="E70" s="1">
        <f t="shared" si="0"/>
        <v>0.17430555555555555</v>
      </c>
      <c r="F70" s="2">
        <f t="shared" si="1"/>
        <v>2.745</v>
      </c>
      <c r="G70">
        <f t="shared" si="2"/>
        <v>6.31</v>
      </c>
      <c r="H70" s="6">
        <f t="shared" si="3"/>
        <v>2.298724954462659</v>
      </c>
      <c r="J70">
        <f t="shared" si="6"/>
        <v>10</v>
      </c>
      <c r="K70" s="16">
        <f t="shared" si="5"/>
        <v>0.4658333333333333</v>
      </c>
      <c r="L70" s="16">
        <f>SUM($K$19:K70)</f>
        <v>13.805458333333334</v>
      </c>
    </row>
    <row r="71" spans="1:12" ht="12.75">
      <c r="A71" s="24">
        <v>0.5708333333333333</v>
      </c>
      <c r="B71" s="25">
        <v>6.17</v>
      </c>
      <c r="C71" s="25">
        <v>54.3</v>
      </c>
      <c r="E71" s="1">
        <f t="shared" si="0"/>
        <v>0.17638888888888887</v>
      </c>
      <c r="F71" s="2">
        <f t="shared" si="1"/>
        <v>2.715</v>
      </c>
      <c r="G71">
        <f t="shared" si="2"/>
        <v>6.17</v>
      </c>
      <c r="H71" s="6">
        <f t="shared" si="3"/>
        <v>2.27255985267035</v>
      </c>
      <c r="J71">
        <f>MINUTE(E71-E70)</f>
        <v>3</v>
      </c>
      <c r="K71" s="16">
        <f t="shared" si="5"/>
        <v>0.13649999999999998</v>
      </c>
      <c r="L71" s="16">
        <f>SUM($K$19:K71)</f>
        <v>13.941958333333334</v>
      </c>
    </row>
    <row r="72" spans="1:12" ht="12.75">
      <c r="A72" s="24">
        <v>0.61875</v>
      </c>
      <c r="B72" s="25">
        <v>3.2</v>
      </c>
      <c r="C72" s="25">
        <v>39.1</v>
      </c>
      <c r="E72" s="1">
        <f t="shared" si="0"/>
        <v>0.2243055555555556</v>
      </c>
      <c r="F72" s="2">
        <f t="shared" si="1"/>
        <v>1.955</v>
      </c>
      <c r="G72">
        <f t="shared" si="2"/>
        <v>3.2</v>
      </c>
      <c r="H72" s="6">
        <f t="shared" si="3"/>
        <v>1.6368286445012787</v>
      </c>
      <c r="J72">
        <f>MINUTE(E72-E71)</f>
        <v>9</v>
      </c>
      <c r="K72" s="16">
        <f t="shared" si="5"/>
        <v>0.35025</v>
      </c>
      <c r="L72" s="16">
        <f>SUM($K$19:K72)</f>
        <v>14.292208333333335</v>
      </c>
    </row>
    <row r="73" ht="12.75">
      <c r="L73" s="16"/>
    </row>
    <row r="74" ht="12.75">
      <c r="L74" s="16"/>
    </row>
    <row r="75" spans="1:11" s="8" customFormat="1" ht="20.25">
      <c r="A75" s="8" t="s">
        <v>31</v>
      </c>
      <c r="B75" s="9"/>
      <c r="C75" s="9"/>
      <c r="F75" s="10"/>
      <c r="H75" s="9"/>
      <c r="K75" s="17"/>
    </row>
    <row r="76" spans="1:11" s="3" customFormat="1" ht="12.75">
      <c r="A76" s="14" t="s">
        <v>19</v>
      </c>
      <c r="B76" s="13">
        <v>630</v>
      </c>
      <c r="C76" s="12" t="s">
        <v>18</v>
      </c>
      <c r="F76" s="4"/>
      <c r="H76" s="7"/>
      <c r="K76" s="18"/>
    </row>
    <row r="77" spans="1:11" s="3" customFormat="1" ht="12.75">
      <c r="A77" s="14"/>
      <c r="B77" s="13">
        <v>525</v>
      </c>
      <c r="C77" s="12" t="s">
        <v>20</v>
      </c>
      <c r="F77" s="4"/>
      <c r="H77" s="7"/>
      <c r="K77" s="18"/>
    </row>
    <row r="78" spans="1:11" s="3" customFormat="1" ht="12.75">
      <c r="A78" s="14"/>
      <c r="B78" s="13">
        <v>2004</v>
      </c>
      <c r="C78" s="12" t="s">
        <v>21</v>
      </c>
      <c r="F78" s="4"/>
      <c r="H78" s="7"/>
      <c r="K78" s="18"/>
    </row>
    <row r="79" spans="1:11" s="3" customFormat="1" ht="12.75">
      <c r="A79" s="14"/>
      <c r="B79" s="13">
        <v>6</v>
      </c>
      <c r="C79" s="12" t="s">
        <v>32</v>
      </c>
      <c r="F79" s="4"/>
      <c r="H79" s="7"/>
      <c r="K79" s="18"/>
    </row>
    <row r="80" spans="1:11" s="3" customFormat="1" ht="12.75">
      <c r="A80" s="14"/>
      <c r="B80" s="23" t="s">
        <v>33</v>
      </c>
      <c r="C80" s="12" t="s">
        <v>34</v>
      </c>
      <c r="F80" s="4"/>
      <c r="H80" s="7"/>
      <c r="K80" s="18"/>
    </row>
    <row r="81" spans="1:11" s="3" customFormat="1" ht="12.75">
      <c r="A81" s="14"/>
      <c r="B81" s="23">
        <v>24</v>
      </c>
      <c r="C81" s="12" t="s">
        <v>35</v>
      </c>
      <c r="F81" s="4"/>
      <c r="H81" s="7"/>
      <c r="K81" s="18"/>
    </row>
    <row r="82" spans="2:11" s="3" customFormat="1" ht="12.75">
      <c r="B82" s="11"/>
      <c r="C82" s="7"/>
      <c r="F82" s="4"/>
      <c r="H82" s="7"/>
      <c r="K82" s="18"/>
    </row>
    <row r="83" spans="1:12" s="3" customFormat="1" ht="12.75">
      <c r="A83" s="3" t="s">
        <v>15</v>
      </c>
      <c r="B83" s="7" t="s">
        <v>9</v>
      </c>
      <c r="C83" s="7" t="s">
        <v>14</v>
      </c>
      <c r="E83" s="3" t="s">
        <v>23</v>
      </c>
      <c r="F83" s="4" t="s">
        <v>22</v>
      </c>
      <c r="G83" s="3" t="s">
        <v>9</v>
      </c>
      <c r="H83" s="7" t="s">
        <v>24</v>
      </c>
      <c r="J83" s="3" t="s">
        <v>30</v>
      </c>
      <c r="K83" s="18" t="s">
        <v>27</v>
      </c>
      <c r="L83" s="18" t="s">
        <v>27</v>
      </c>
    </row>
    <row r="84" spans="1:12" s="5" customFormat="1" ht="12.75">
      <c r="A84" s="19" t="s">
        <v>7</v>
      </c>
      <c r="B84" s="22" t="s">
        <v>8</v>
      </c>
      <c r="C84" s="22" t="s">
        <v>10</v>
      </c>
      <c r="E84" s="19" t="s">
        <v>16</v>
      </c>
      <c r="F84" s="21" t="s">
        <v>13</v>
      </c>
      <c r="G84" s="19" t="s">
        <v>17</v>
      </c>
      <c r="H84" s="22" t="s">
        <v>25</v>
      </c>
      <c r="J84" s="19" t="s">
        <v>29</v>
      </c>
      <c r="K84" s="20" t="s">
        <v>26</v>
      </c>
      <c r="L84" s="19" t="s">
        <v>28</v>
      </c>
    </row>
    <row r="85" spans="1:12" ht="12.75">
      <c r="A85" s="24">
        <v>0.1708333333333333</v>
      </c>
      <c r="B85" s="25">
        <v>12.63</v>
      </c>
      <c r="C85" s="25">
        <v>79.2</v>
      </c>
      <c r="E85" s="1">
        <f>A85-$A$85</f>
        <v>0</v>
      </c>
      <c r="F85" s="2">
        <f>C85/$B$8/1000</f>
        <v>3.96</v>
      </c>
      <c r="G85">
        <f>B85</f>
        <v>12.63</v>
      </c>
      <c r="H85" s="6">
        <f>G85/F85</f>
        <v>3.1893939393939394</v>
      </c>
      <c r="J85">
        <v>0</v>
      </c>
      <c r="K85" s="16">
        <v>0</v>
      </c>
      <c r="L85">
        <v>0</v>
      </c>
    </row>
    <row r="86" spans="1:12" ht="12.75">
      <c r="A86" s="24">
        <v>0.17152777777777775</v>
      </c>
      <c r="B86" s="25">
        <v>12.47</v>
      </c>
      <c r="C86" s="25">
        <v>78.8</v>
      </c>
      <c r="E86" s="1">
        <f aca="true" t="shared" si="7" ref="E86:E112">A86-$A$85</f>
        <v>0.000694444444444442</v>
      </c>
      <c r="F86" s="2">
        <f aca="true" t="shared" si="8" ref="F86:F112">C86/$B$8/1000</f>
        <v>3.94</v>
      </c>
      <c r="G86">
        <f>B86</f>
        <v>12.47</v>
      </c>
      <c r="H86" s="6">
        <f>G86/F86</f>
        <v>3.16497461928934</v>
      </c>
      <c r="J86">
        <f>MINUTE(E86-E85)</f>
        <v>1</v>
      </c>
      <c r="K86" s="16">
        <f>(F86+F85)/2*J86/60</f>
        <v>0.06583333333333334</v>
      </c>
      <c r="L86" s="16">
        <f>SUM($K$85:K86)</f>
        <v>0.06583333333333334</v>
      </c>
    </row>
    <row r="87" spans="1:12" ht="12.75">
      <c r="A87" s="24">
        <v>0.17361111111111113</v>
      </c>
      <c r="B87" s="25">
        <v>12.43</v>
      </c>
      <c r="C87" s="25">
        <v>78.6</v>
      </c>
      <c r="E87" s="1">
        <f t="shared" si="7"/>
        <v>0.0027777777777778234</v>
      </c>
      <c r="F87" s="2">
        <f t="shared" si="8"/>
        <v>3.9299999999999997</v>
      </c>
      <c r="G87">
        <f aca="true" t="shared" si="9" ref="G87:G112">B87</f>
        <v>12.43</v>
      </c>
      <c r="H87" s="6">
        <f aca="true" t="shared" si="10" ref="H87:H112">G87/F87</f>
        <v>3.162849872773537</v>
      </c>
      <c r="J87">
        <f>MINUTE(E87-E86)</f>
        <v>3</v>
      </c>
      <c r="K87" s="16">
        <f aca="true" t="shared" si="11" ref="K87:K112">(F87+F86)/2*J87/60</f>
        <v>0.19675</v>
      </c>
      <c r="L87" s="16">
        <f>SUM($K$85:K87)</f>
        <v>0.26258333333333334</v>
      </c>
    </row>
    <row r="88" spans="1:12" ht="12.75">
      <c r="A88" s="24">
        <v>0.17847222222222223</v>
      </c>
      <c r="B88" s="25">
        <v>12.4</v>
      </c>
      <c r="C88" s="25">
        <v>78.5</v>
      </c>
      <c r="E88" s="1">
        <f t="shared" si="7"/>
        <v>0.007638888888888917</v>
      </c>
      <c r="F88" s="2">
        <f t="shared" si="8"/>
        <v>3.925</v>
      </c>
      <c r="G88">
        <f t="shared" si="9"/>
        <v>12.4</v>
      </c>
      <c r="H88" s="6">
        <f t="shared" si="10"/>
        <v>3.159235668789809</v>
      </c>
      <c r="J88">
        <f>MINUTE(E88-E87)</f>
        <v>7</v>
      </c>
      <c r="K88" s="16">
        <f t="shared" si="11"/>
        <v>0.45820833333333333</v>
      </c>
      <c r="L88" s="16">
        <f>SUM($K$85:K88)</f>
        <v>0.7207916666666667</v>
      </c>
    </row>
    <row r="89" spans="1:12" ht="12.75">
      <c r="A89" s="24">
        <v>0.1826388888888889</v>
      </c>
      <c r="B89" s="25">
        <v>12.38</v>
      </c>
      <c r="C89" s="25">
        <v>78.3</v>
      </c>
      <c r="E89" s="1">
        <f t="shared" si="7"/>
        <v>0.011805555555555597</v>
      </c>
      <c r="F89" s="2">
        <f t="shared" si="8"/>
        <v>3.915</v>
      </c>
      <c r="G89">
        <f t="shared" si="9"/>
        <v>12.38</v>
      </c>
      <c r="H89" s="6">
        <f t="shared" si="10"/>
        <v>3.162196679438059</v>
      </c>
      <c r="J89">
        <f>MINUTE(E89-E88)</f>
        <v>6</v>
      </c>
      <c r="K89" s="16">
        <f t="shared" si="11"/>
        <v>0.392</v>
      </c>
      <c r="L89" s="16">
        <f>SUM($K$85:K89)</f>
        <v>1.1127916666666668</v>
      </c>
    </row>
    <row r="90" spans="1:12" ht="12.75">
      <c r="A90" s="24">
        <v>0.19027777777777777</v>
      </c>
      <c r="B90" s="25">
        <v>12.35</v>
      </c>
      <c r="C90" s="25">
        <v>78.2</v>
      </c>
      <c r="E90" s="1">
        <f t="shared" si="7"/>
        <v>0.01944444444444446</v>
      </c>
      <c r="F90" s="2">
        <f t="shared" si="8"/>
        <v>3.91</v>
      </c>
      <c r="G90">
        <f t="shared" si="9"/>
        <v>12.35</v>
      </c>
      <c r="H90" s="6">
        <f t="shared" si="10"/>
        <v>3.1585677749360612</v>
      </c>
      <c r="J90">
        <f>MINUTE(E90-E89)</f>
        <v>11</v>
      </c>
      <c r="K90" s="16">
        <f t="shared" si="11"/>
        <v>0.7172916666666667</v>
      </c>
      <c r="L90" s="16">
        <f>SUM($K$85:K90)</f>
        <v>1.8300833333333335</v>
      </c>
    </row>
    <row r="91" spans="1:12" ht="12.75">
      <c r="A91" s="24">
        <v>0.19722222222222222</v>
      </c>
      <c r="B91" s="25">
        <v>12.32</v>
      </c>
      <c r="C91" s="25">
        <v>78.1</v>
      </c>
      <c r="E91" s="1">
        <f t="shared" si="7"/>
        <v>0.026388888888888906</v>
      </c>
      <c r="F91" s="2">
        <f t="shared" si="8"/>
        <v>3.9049999999999994</v>
      </c>
      <c r="G91">
        <f t="shared" si="9"/>
        <v>12.32</v>
      </c>
      <c r="H91" s="6">
        <f t="shared" si="10"/>
        <v>3.1549295774647894</v>
      </c>
      <c r="J91">
        <f aca="true" t="shared" si="12" ref="J91:J103">MINUTE(E91-E90)</f>
        <v>10</v>
      </c>
      <c r="K91" s="16">
        <f t="shared" si="11"/>
        <v>0.6512499999999999</v>
      </c>
      <c r="L91" s="16">
        <f>SUM($K$85:K91)</f>
        <v>2.4813333333333336</v>
      </c>
    </row>
    <row r="92" spans="1:12" ht="12.75">
      <c r="A92" s="24">
        <v>0.2</v>
      </c>
      <c r="B92" s="25">
        <v>12.31</v>
      </c>
      <c r="C92" s="25">
        <v>78.1</v>
      </c>
      <c r="E92" s="1">
        <f t="shared" si="7"/>
        <v>0.029166666666666702</v>
      </c>
      <c r="F92" s="2">
        <f t="shared" si="8"/>
        <v>3.9049999999999994</v>
      </c>
      <c r="G92">
        <f t="shared" si="9"/>
        <v>12.31</v>
      </c>
      <c r="H92" s="6">
        <f t="shared" si="10"/>
        <v>3.1523687580025617</v>
      </c>
      <c r="J92">
        <f t="shared" si="12"/>
        <v>4</v>
      </c>
      <c r="K92" s="16">
        <f t="shared" si="11"/>
        <v>0.2603333333333333</v>
      </c>
      <c r="L92" s="16">
        <f>SUM($K$85:K92)</f>
        <v>2.741666666666667</v>
      </c>
    </row>
    <row r="93" spans="1:12" ht="12.75">
      <c r="A93" s="24">
        <v>0.20555555555555557</v>
      </c>
      <c r="B93" s="25">
        <v>12.29</v>
      </c>
      <c r="C93" s="25">
        <v>78</v>
      </c>
      <c r="E93" s="1">
        <f t="shared" si="7"/>
        <v>0.034722222222222265</v>
      </c>
      <c r="F93" s="2">
        <f t="shared" si="8"/>
        <v>3.9</v>
      </c>
      <c r="G93">
        <f t="shared" si="9"/>
        <v>12.29</v>
      </c>
      <c r="H93" s="6">
        <f t="shared" si="10"/>
        <v>3.151282051282051</v>
      </c>
      <c r="J93">
        <f t="shared" si="12"/>
        <v>8</v>
      </c>
      <c r="K93" s="16">
        <f t="shared" si="11"/>
        <v>0.5203333333333333</v>
      </c>
      <c r="L93" s="16">
        <f>SUM($K$85:K93)</f>
        <v>3.2620000000000005</v>
      </c>
    </row>
    <row r="94" spans="1:12" ht="12.75">
      <c r="A94" s="24">
        <v>0.21041666666666667</v>
      </c>
      <c r="B94" s="25">
        <v>12.27</v>
      </c>
      <c r="C94" s="25">
        <v>77.9</v>
      </c>
      <c r="E94" s="1">
        <f t="shared" si="7"/>
        <v>0.03958333333333336</v>
      </c>
      <c r="F94" s="2">
        <f t="shared" si="8"/>
        <v>3.895</v>
      </c>
      <c r="G94">
        <f t="shared" si="9"/>
        <v>12.27</v>
      </c>
      <c r="H94" s="6">
        <f t="shared" si="10"/>
        <v>3.1501925545571243</v>
      </c>
      <c r="J94">
        <f t="shared" si="12"/>
        <v>7</v>
      </c>
      <c r="K94" s="16">
        <f t="shared" si="11"/>
        <v>0.4547083333333333</v>
      </c>
      <c r="L94" s="16">
        <f>SUM($K$85:K94)</f>
        <v>3.716708333333334</v>
      </c>
    </row>
    <row r="95" spans="1:12" ht="12.75">
      <c r="A95" s="24">
        <v>0.21597222222222223</v>
      </c>
      <c r="B95" s="25">
        <v>12.25</v>
      </c>
      <c r="C95" s="25">
        <v>77.8</v>
      </c>
      <c r="E95" s="1">
        <f t="shared" si="7"/>
        <v>0.04513888888888892</v>
      </c>
      <c r="F95" s="2">
        <f t="shared" si="8"/>
        <v>3.89</v>
      </c>
      <c r="G95">
        <f t="shared" si="9"/>
        <v>12.25</v>
      </c>
      <c r="H95" s="6">
        <f t="shared" si="10"/>
        <v>3.1491002570694087</v>
      </c>
      <c r="J95">
        <f t="shared" si="12"/>
        <v>8</v>
      </c>
      <c r="K95" s="16">
        <f t="shared" si="11"/>
        <v>0.519</v>
      </c>
      <c r="L95" s="16">
        <f>SUM($K$85:K95)</f>
        <v>4.235708333333334</v>
      </c>
    </row>
    <row r="96" spans="1:12" ht="12.75">
      <c r="A96" s="24">
        <v>0.2222222222222222</v>
      </c>
      <c r="B96" s="25">
        <v>12.23</v>
      </c>
      <c r="C96" s="25">
        <v>77.8</v>
      </c>
      <c r="E96" s="1">
        <f t="shared" si="7"/>
        <v>0.0513888888888889</v>
      </c>
      <c r="F96" s="2">
        <f t="shared" si="8"/>
        <v>3.89</v>
      </c>
      <c r="G96">
        <f t="shared" si="9"/>
        <v>12.23</v>
      </c>
      <c r="H96" s="6">
        <f t="shared" si="10"/>
        <v>3.1439588688946016</v>
      </c>
      <c r="J96">
        <f t="shared" si="12"/>
        <v>9</v>
      </c>
      <c r="K96" s="16">
        <f t="shared" si="11"/>
        <v>0.5835</v>
      </c>
      <c r="L96" s="16">
        <f>SUM($K$85:K96)</f>
        <v>4.819208333333334</v>
      </c>
    </row>
    <row r="97" spans="1:12" ht="12.75">
      <c r="A97" s="24">
        <v>0.2347222222222222</v>
      </c>
      <c r="B97" s="25">
        <v>12.2</v>
      </c>
      <c r="C97" s="25">
        <v>77.6</v>
      </c>
      <c r="E97" s="1">
        <f t="shared" si="7"/>
        <v>0.06388888888888888</v>
      </c>
      <c r="F97" s="2">
        <f t="shared" si="8"/>
        <v>3.8799999999999994</v>
      </c>
      <c r="G97">
        <f t="shared" si="9"/>
        <v>12.2</v>
      </c>
      <c r="H97" s="6">
        <f t="shared" si="10"/>
        <v>3.144329896907217</v>
      </c>
      <c r="J97">
        <f t="shared" si="12"/>
        <v>18</v>
      </c>
      <c r="K97" s="16">
        <f t="shared" si="11"/>
        <v>1.1655</v>
      </c>
      <c r="L97" s="16">
        <f>SUM($K$85:K97)</f>
        <v>5.984708333333334</v>
      </c>
    </row>
    <row r="98" spans="1:12" ht="12.75">
      <c r="A98" s="24">
        <v>0.24305555555555555</v>
      </c>
      <c r="B98" s="25">
        <v>12.18</v>
      </c>
      <c r="C98" s="25">
        <v>77.6</v>
      </c>
      <c r="E98" s="1">
        <f t="shared" si="7"/>
        <v>0.07222222222222224</v>
      </c>
      <c r="F98" s="2">
        <f t="shared" si="8"/>
        <v>3.8799999999999994</v>
      </c>
      <c r="G98">
        <f t="shared" si="9"/>
        <v>12.18</v>
      </c>
      <c r="H98" s="6">
        <f t="shared" si="10"/>
        <v>3.139175257731959</v>
      </c>
      <c r="J98">
        <f t="shared" si="12"/>
        <v>12</v>
      </c>
      <c r="K98" s="16">
        <f t="shared" si="11"/>
        <v>0.7759999999999999</v>
      </c>
      <c r="L98" s="16">
        <f>SUM($K$85:K98)</f>
        <v>6.7607083333333335</v>
      </c>
    </row>
    <row r="99" spans="1:12" ht="12.75">
      <c r="A99" s="24">
        <v>0.2520833333333333</v>
      </c>
      <c r="B99" s="25">
        <v>12.17</v>
      </c>
      <c r="C99" s="25">
        <v>77.5</v>
      </c>
      <c r="E99" s="1">
        <f t="shared" si="7"/>
        <v>0.08125000000000002</v>
      </c>
      <c r="F99" s="2">
        <f t="shared" si="8"/>
        <v>3.875</v>
      </c>
      <c r="G99">
        <f t="shared" si="9"/>
        <v>12.17</v>
      </c>
      <c r="H99" s="6">
        <f t="shared" si="10"/>
        <v>3.1406451612903226</v>
      </c>
      <c r="J99">
        <f t="shared" si="12"/>
        <v>13</v>
      </c>
      <c r="K99" s="16">
        <f t="shared" si="11"/>
        <v>0.8401249999999999</v>
      </c>
      <c r="L99" s="16">
        <f>SUM($K$85:K99)</f>
        <v>7.600833333333333</v>
      </c>
    </row>
    <row r="100" spans="1:12" ht="12.75">
      <c r="A100" s="24">
        <v>0.25625</v>
      </c>
      <c r="B100" s="25">
        <v>12.16</v>
      </c>
      <c r="C100" s="25">
        <v>77.4</v>
      </c>
      <c r="E100" s="1">
        <f t="shared" si="7"/>
        <v>0.08541666666666667</v>
      </c>
      <c r="F100" s="2">
        <f t="shared" si="8"/>
        <v>3.87</v>
      </c>
      <c r="G100">
        <f t="shared" si="9"/>
        <v>12.16</v>
      </c>
      <c r="H100" s="6">
        <f t="shared" si="10"/>
        <v>3.1421188630490957</v>
      </c>
      <c r="J100">
        <f t="shared" si="12"/>
        <v>6</v>
      </c>
      <c r="K100" s="16">
        <f t="shared" si="11"/>
        <v>0.38725</v>
      </c>
      <c r="L100" s="16">
        <f>SUM($K$85:K100)</f>
        <v>7.988083333333333</v>
      </c>
    </row>
    <row r="101" spans="1:12" ht="12.75">
      <c r="A101" s="24">
        <v>0.26319444444444445</v>
      </c>
      <c r="B101" s="25">
        <v>12.14</v>
      </c>
      <c r="C101" s="25">
        <v>77.4</v>
      </c>
      <c r="E101" s="1">
        <f t="shared" si="7"/>
        <v>0.09236111111111114</v>
      </c>
      <c r="F101" s="2">
        <f t="shared" si="8"/>
        <v>3.87</v>
      </c>
      <c r="G101">
        <f t="shared" si="9"/>
        <v>12.14</v>
      </c>
      <c r="H101" s="6">
        <f t="shared" si="10"/>
        <v>3.136950904392765</v>
      </c>
      <c r="J101">
        <f t="shared" si="12"/>
        <v>10</v>
      </c>
      <c r="K101" s="16">
        <f t="shared" si="11"/>
        <v>0.645</v>
      </c>
      <c r="L101" s="16">
        <f>SUM($K$85:K101)</f>
        <v>8.633083333333333</v>
      </c>
    </row>
    <row r="102" spans="1:12" ht="12.75">
      <c r="A102" s="24">
        <v>0.2736111111111111</v>
      </c>
      <c r="B102" s="25">
        <v>12.12</v>
      </c>
      <c r="C102" s="25">
        <v>77.3</v>
      </c>
      <c r="E102" s="1">
        <f t="shared" si="7"/>
        <v>0.10277777777777777</v>
      </c>
      <c r="F102" s="2">
        <f t="shared" si="8"/>
        <v>3.865</v>
      </c>
      <c r="G102">
        <f t="shared" si="9"/>
        <v>12.12</v>
      </c>
      <c r="H102" s="6">
        <f t="shared" si="10"/>
        <v>3.135834411384217</v>
      </c>
      <c r="J102">
        <f t="shared" si="12"/>
        <v>15</v>
      </c>
      <c r="K102" s="16">
        <f t="shared" si="11"/>
        <v>0.966875</v>
      </c>
      <c r="L102" s="16">
        <f>SUM($K$85:K102)</f>
        <v>9.599958333333333</v>
      </c>
    </row>
    <row r="103" spans="1:12" ht="12.75">
      <c r="A103" s="24">
        <v>0.28125</v>
      </c>
      <c r="B103" s="25">
        <v>12.11</v>
      </c>
      <c r="C103" s="25">
        <v>77.3</v>
      </c>
      <c r="E103" s="1">
        <f t="shared" si="7"/>
        <v>0.11041666666666669</v>
      </c>
      <c r="F103" s="2">
        <f t="shared" si="8"/>
        <v>3.865</v>
      </c>
      <c r="G103">
        <f t="shared" si="9"/>
        <v>12.11</v>
      </c>
      <c r="H103" s="6">
        <f t="shared" si="10"/>
        <v>3.1332470892626128</v>
      </c>
      <c r="J103">
        <f t="shared" si="12"/>
        <v>11</v>
      </c>
      <c r="K103" s="16">
        <f t="shared" si="11"/>
        <v>0.7085833333333333</v>
      </c>
      <c r="L103" s="16">
        <f>SUM($K$85:K103)</f>
        <v>10.308541666666667</v>
      </c>
    </row>
    <row r="104" spans="1:12" ht="12.75">
      <c r="A104" s="24">
        <v>0.30069444444444443</v>
      </c>
      <c r="B104" s="25">
        <v>12.07</v>
      </c>
      <c r="C104" s="25">
        <v>77.1</v>
      </c>
      <c r="E104" s="1">
        <f t="shared" si="7"/>
        <v>0.12986111111111112</v>
      </c>
      <c r="F104" s="2">
        <f t="shared" si="8"/>
        <v>3.8549999999999995</v>
      </c>
      <c r="G104">
        <f t="shared" si="9"/>
        <v>12.07</v>
      </c>
      <c r="H104" s="6">
        <f t="shared" si="10"/>
        <v>3.130998702983139</v>
      </c>
      <c r="J104">
        <f aca="true" t="shared" si="13" ref="J104:J112">MINUTE(E104-E103)</f>
        <v>28</v>
      </c>
      <c r="K104" s="16">
        <f t="shared" si="11"/>
        <v>1.8013333333333332</v>
      </c>
      <c r="L104" s="16">
        <f>SUM($K$85:K104)</f>
        <v>12.109875</v>
      </c>
    </row>
    <row r="105" spans="1:12" ht="12.75">
      <c r="A105" s="24">
        <v>0.3090277777777778</v>
      </c>
      <c r="B105" s="25">
        <v>12.05</v>
      </c>
      <c r="C105" s="25">
        <v>77</v>
      </c>
      <c r="E105" s="1">
        <f t="shared" si="7"/>
        <v>0.13819444444444448</v>
      </c>
      <c r="F105" s="2">
        <f t="shared" si="8"/>
        <v>3.85</v>
      </c>
      <c r="G105">
        <f t="shared" si="9"/>
        <v>12.05</v>
      </c>
      <c r="H105" s="6">
        <f t="shared" si="10"/>
        <v>3.12987012987013</v>
      </c>
      <c r="J105">
        <f t="shared" si="13"/>
        <v>12</v>
      </c>
      <c r="K105" s="16">
        <f t="shared" si="11"/>
        <v>0.7705000000000001</v>
      </c>
      <c r="L105" s="16">
        <f>SUM($K$85:K105)</f>
        <v>12.880375</v>
      </c>
    </row>
    <row r="106" spans="1:12" ht="12.75">
      <c r="A106" s="24">
        <v>0.32083333333333336</v>
      </c>
      <c r="B106" s="25">
        <v>12.03</v>
      </c>
      <c r="C106" s="25">
        <v>77</v>
      </c>
      <c r="E106" s="1">
        <f t="shared" si="7"/>
        <v>0.15000000000000005</v>
      </c>
      <c r="F106" s="2">
        <f t="shared" si="8"/>
        <v>3.85</v>
      </c>
      <c r="G106">
        <f t="shared" si="9"/>
        <v>12.03</v>
      </c>
      <c r="H106" s="6">
        <f t="shared" si="10"/>
        <v>3.1246753246753243</v>
      </c>
      <c r="J106">
        <f t="shared" si="13"/>
        <v>17</v>
      </c>
      <c r="K106" s="16">
        <f t="shared" si="11"/>
        <v>1.0908333333333333</v>
      </c>
      <c r="L106" s="16">
        <f>SUM($K$85:K106)</f>
        <v>13.971208333333333</v>
      </c>
    </row>
    <row r="107" spans="1:12" ht="12.75">
      <c r="A107" s="24">
        <v>0.3333333333333333</v>
      </c>
      <c r="B107" s="25">
        <v>12.01</v>
      </c>
      <c r="C107" s="25">
        <v>76.9</v>
      </c>
      <c r="E107" s="1">
        <f t="shared" si="7"/>
        <v>0.1625</v>
      </c>
      <c r="F107" s="2">
        <f t="shared" si="8"/>
        <v>3.845</v>
      </c>
      <c r="G107">
        <f t="shared" si="9"/>
        <v>12.01</v>
      </c>
      <c r="H107" s="6">
        <f t="shared" si="10"/>
        <v>3.123537061118335</v>
      </c>
      <c r="J107">
        <f t="shared" si="13"/>
        <v>18</v>
      </c>
      <c r="K107" s="16">
        <f t="shared" si="11"/>
        <v>1.15425</v>
      </c>
      <c r="L107" s="16">
        <f>SUM($K$85:K107)</f>
        <v>15.125458333333333</v>
      </c>
    </row>
    <row r="108" spans="1:12" ht="12.75">
      <c r="A108" s="24">
        <v>0.34652777777777777</v>
      </c>
      <c r="B108" s="25">
        <v>11.99</v>
      </c>
      <c r="C108" s="25">
        <v>76.8</v>
      </c>
      <c r="E108" s="1">
        <f t="shared" si="7"/>
        <v>0.17569444444444446</v>
      </c>
      <c r="F108" s="2">
        <f t="shared" si="8"/>
        <v>3.84</v>
      </c>
      <c r="G108">
        <f t="shared" si="9"/>
        <v>11.99</v>
      </c>
      <c r="H108" s="6">
        <f t="shared" si="10"/>
        <v>3.1223958333333335</v>
      </c>
      <c r="J108">
        <f t="shared" si="13"/>
        <v>19</v>
      </c>
      <c r="K108" s="16">
        <f t="shared" si="11"/>
        <v>1.2167916666666667</v>
      </c>
      <c r="L108" s="16">
        <f>SUM($K$85:K108)</f>
        <v>16.34225</v>
      </c>
    </row>
    <row r="109" spans="1:12" ht="12.75">
      <c r="A109" s="24">
        <v>0.3645833333333333</v>
      </c>
      <c r="B109" s="25">
        <v>11.96</v>
      </c>
      <c r="C109" s="25">
        <v>76.7</v>
      </c>
      <c r="E109" s="1">
        <f t="shared" si="7"/>
        <v>0.19375</v>
      </c>
      <c r="F109" s="2">
        <f t="shared" si="8"/>
        <v>3.835</v>
      </c>
      <c r="G109">
        <f t="shared" si="9"/>
        <v>11.96</v>
      </c>
      <c r="H109" s="6">
        <f t="shared" si="10"/>
        <v>3.1186440677966103</v>
      </c>
      <c r="J109">
        <f t="shared" si="13"/>
        <v>26</v>
      </c>
      <c r="K109" s="16">
        <f t="shared" si="11"/>
        <v>1.6629166666666666</v>
      </c>
      <c r="L109" s="16">
        <f>SUM($K$85:K109)</f>
        <v>18.005166666666668</v>
      </c>
    </row>
    <row r="110" spans="1:12" ht="12.75">
      <c r="A110" s="24">
        <v>0.39305555555555555</v>
      </c>
      <c r="B110" s="25">
        <v>11.9</v>
      </c>
      <c r="C110" s="25">
        <v>76.4</v>
      </c>
      <c r="E110" s="1">
        <f t="shared" si="7"/>
        <v>0.22222222222222224</v>
      </c>
      <c r="F110" s="2">
        <f t="shared" si="8"/>
        <v>3.82</v>
      </c>
      <c r="G110">
        <f t="shared" si="9"/>
        <v>11.9</v>
      </c>
      <c r="H110" s="6">
        <f t="shared" si="10"/>
        <v>3.1151832460732987</v>
      </c>
      <c r="J110">
        <f t="shared" si="13"/>
        <v>41</v>
      </c>
      <c r="K110" s="16">
        <f t="shared" si="11"/>
        <v>2.615458333333333</v>
      </c>
      <c r="L110" s="16">
        <f>SUM($K$85:K110)</f>
        <v>20.620625</v>
      </c>
    </row>
    <row r="111" spans="1:12" ht="12.75">
      <c r="A111" s="24">
        <v>0.4173611111111111</v>
      </c>
      <c r="B111" s="25">
        <v>11.85</v>
      </c>
      <c r="C111" s="25">
        <v>76.3</v>
      </c>
      <c r="E111" s="1">
        <f t="shared" si="7"/>
        <v>0.24652777777777782</v>
      </c>
      <c r="F111" s="2">
        <f t="shared" si="8"/>
        <v>3.815</v>
      </c>
      <c r="G111">
        <f t="shared" si="9"/>
        <v>11.85</v>
      </c>
      <c r="H111" s="6">
        <f t="shared" si="10"/>
        <v>3.106159895150721</v>
      </c>
      <c r="J111">
        <f t="shared" si="13"/>
        <v>35</v>
      </c>
      <c r="K111" s="16">
        <f t="shared" si="11"/>
        <v>2.2268749999999997</v>
      </c>
      <c r="L111" s="16">
        <f>SUM($K$85:K111)</f>
        <v>22.8475</v>
      </c>
    </row>
    <row r="112" spans="1:12" ht="12.75">
      <c r="A112" s="24">
        <v>0.7388888888888889</v>
      </c>
      <c r="B112" s="25">
        <v>0.11</v>
      </c>
      <c r="C112" s="25">
        <v>8.5</v>
      </c>
      <c r="E112" s="1">
        <f t="shared" si="7"/>
        <v>0.5680555555555556</v>
      </c>
      <c r="F112" s="2">
        <f t="shared" si="8"/>
        <v>0.425</v>
      </c>
      <c r="G112">
        <f t="shared" si="9"/>
        <v>0.11</v>
      </c>
      <c r="H112" s="6">
        <f t="shared" si="10"/>
        <v>0.25882352941176473</v>
      </c>
      <c r="J112">
        <f t="shared" si="13"/>
        <v>43</v>
      </c>
      <c r="K112" s="16">
        <f t="shared" si="11"/>
        <v>1.5193333333333334</v>
      </c>
      <c r="L112" s="16">
        <f>SUM($K$85:K112)</f>
        <v>24.366833333333332</v>
      </c>
    </row>
  </sheetData>
  <hyperlinks>
    <hyperlink ref="E3" r:id="rId1" display="coilgun@oz.net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Dumb Cats,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Hansen</dc:creator>
  <cp:keywords/>
  <dc:description/>
  <cp:lastModifiedBy>Barry Hansen</cp:lastModifiedBy>
  <dcterms:created xsi:type="dcterms:W3CDTF">2006-03-17T17:16:55Z</dcterms:created>
  <dcterms:modified xsi:type="dcterms:W3CDTF">2006-03-23T19:21:41Z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